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ETTLEMENT_LETTER" sheetId="1" r:id="rId1"/>
    <sheet name="VVL" sheetId="2" r:id="rId2"/>
    <sheet name="MVL" sheetId="3" r:id="rId3"/>
    <sheet name="REGISTER" sheetId="4" r:id="rId4"/>
    <sheet name="ADM_REGULAR" sheetId="5" r:id="rId5"/>
    <sheet name="ADM_CHARTER" sheetId="6" r:id="rId6"/>
    <sheet name="ADM_BLOCK_CHARTER" sheetId="7" r:id="rId7"/>
    <sheet name="SCNR" sheetId="8" r:id="rId8"/>
  </sheets>
  <definedNames>
    <definedName name="Excel_BuiltIn_Print_Area" localSheetId="1">'VVL'!$A$1:$F$87</definedName>
    <definedName name="_xlnm.Print_Area" localSheetId="2">'MVL'!$A$1:$F$86</definedName>
    <definedName name="_xlnm.Print_Area" localSheetId="1">'VVL'!$A$1:$F$86</definedName>
  </definedNames>
  <calcPr fullCalcOnLoad="1"/>
</workbook>
</file>

<file path=xl/sharedStrings.xml><?xml version="1.0" encoding="utf-8"?>
<sst xmlns="http://schemas.openxmlformats.org/spreadsheetml/2006/main" count="1126" uniqueCount="152">
  <si>
    <t>РАСЧЕТНОЕ ПИСЬМО ВВЛ</t>
  </si>
  <si>
    <t>Код Перевозчика</t>
  </si>
  <si>
    <t>555</t>
  </si>
  <si>
    <t>Код     агента</t>
  </si>
  <si>
    <t>Отчетный период</t>
  </si>
  <si>
    <t>Наименование агента</t>
  </si>
  <si>
    <t>Номер отчетного периода</t>
  </si>
  <si>
    <t>Телефон</t>
  </si>
  <si>
    <t>Код валюты</t>
  </si>
  <si>
    <t>Плательщик НДС Да/Нет (ненужное зачеркнуть)</t>
  </si>
  <si>
    <t>Кол-во документов</t>
  </si>
  <si>
    <t>ДЕБЕТ</t>
  </si>
  <si>
    <t>КРЕДИТ</t>
  </si>
  <si>
    <t>САЛЬДО ПО СОСТОЯНИЮ НА НАЧАЛО ПЕРИОДА:</t>
  </si>
  <si>
    <t>ПЕРЕЧИСЛЕНО В АЭРОФЛОТ: п/п №</t>
  </si>
  <si>
    <t xml:space="preserve">от </t>
  </si>
  <si>
    <t>от</t>
  </si>
  <si>
    <t>САЛЬДО ПО СОСТОЯНИЮ НА</t>
  </si>
  <si>
    <t>ПРОДАЖА ПЕРЕВОЗОК</t>
  </si>
  <si>
    <t>тариф SU</t>
  </si>
  <si>
    <t>такса</t>
  </si>
  <si>
    <t>топливная надбавка</t>
  </si>
  <si>
    <t>сбор АФЛ</t>
  </si>
  <si>
    <t>агентская комиссия</t>
  </si>
  <si>
    <t>бонусное вознаграждение</t>
  </si>
  <si>
    <t>ИНФОРМАЦИОННО: Продажа перевозок депутатам ГД и членам СФ РФ</t>
  </si>
  <si>
    <t>тариф</t>
  </si>
  <si>
    <t>ОБМЕН ДОКУМЕНТОВ</t>
  </si>
  <si>
    <t>штраф</t>
  </si>
  <si>
    <t>ПО К/К</t>
  </si>
  <si>
    <t>ПРОДАЖА ПО КРЕДИТНЫМ</t>
  </si>
  <si>
    <t>КАРТАМ</t>
  </si>
  <si>
    <t>ВОЗВРАТ</t>
  </si>
  <si>
    <t>ВОЗВРАТ ПО КРЕДИТНЫМ КАРТАМ</t>
  </si>
  <si>
    <t>СУММА ПО ПРЕТЕНЗИОННЫМ</t>
  </si>
  <si>
    <t>УВЕДОМЛЕНИЯМ</t>
  </si>
  <si>
    <t>УВЕДОМЛЕНИЯМ: (ПО КРЕДИТНЫМ</t>
  </si>
  <si>
    <t>КАРТАМ)</t>
  </si>
  <si>
    <t>ВСЕГО ЗА ОТЧЕТНЫЙ ПЕРИОД</t>
  </si>
  <si>
    <t>АГЕНТСКОЕ ВОЗНАГРАЖДЕНИЕ (БАЗОВОЕ И БОНУСНОЕ)</t>
  </si>
  <si>
    <t>в т.ч. НДС %</t>
  </si>
  <si>
    <t>ИТОГО К ПЕРЕЧИСЛЕНИЮ:</t>
  </si>
  <si>
    <t>ИНФОРМАЦИОННО: Сумма продаж по к/к</t>
  </si>
  <si>
    <t>ИТОГО</t>
  </si>
  <si>
    <t>САЛЬДО ПО СОСТОЯНИЮ НА КОНЕЦ ПЕРИОДА:</t>
  </si>
  <si>
    <t>ИНФОРМАЦИОННО: перечислено всего за отчетный период</t>
  </si>
  <si>
    <t>САЛЬДО В ПОЛЬЗУ</t>
  </si>
  <si>
    <t xml:space="preserve">Бухгалтер _____________________ </t>
  </si>
  <si>
    <t>Руководитель _____________</t>
  </si>
  <si>
    <t>РАСЧЕТНОЕ ПИСЬМО МВЛ, в т.ч. перевозки ВВЛ в/из Симферополя</t>
  </si>
  <si>
    <t>№ п/п</t>
  </si>
  <si>
    <t>№ пачки</t>
  </si>
  <si>
    <t>Вид пачки</t>
  </si>
  <si>
    <t>Номер в пачке</t>
  </si>
  <si>
    <t>Документ</t>
  </si>
  <si>
    <t>CONJ</t>
  </si>
  <si>
    <t>Транзакция</t>
  </si>
  <si>
    <t>НДС</t>
  </si>
  <si>
    <t>Валюта</t>
  </si>
  <si>
    <t>Тариф</t>
  </si>
  <si>
    <t>Прочие таксы</t>
  </si>
  <si>
    <t>Такса YQ</t>
  </si>
  <si>
    <t>Такса YR</t>
  </si>
  <si>
    <t>Такса RU</t>
  </si>
  <si>
    <t>%    комм.</t>
  </si>
  <si>
    <t>Комиссия</t>
  </si>
  <si>
    <t>Формы оплаты</t>
  </si>
  <si>
    <t>Тип ПД</t>
  </si>
  <si>
    <t>РУКОВОДИТЕЛЬ</t>
  </si>
  <si>
    <t>ГЛАВНЫЙ БУХГАЛТЕР</t>
  </si>
  <si>
    <t>М.П.</t>
  </si>
  <si>
    <t xml:space="preserve">Код агента: </t>
  </si>
  <si>
    <t xml:space="preserve">Код валюты: </t>
  </si>
  <si>
    <t>Номер претензии</t>
  </si>
  <si>
    <t>Такса</t>
  </si>
  <si>
    <t>Штраф</t>
  </si>
  <si>
    <t>Аг.комисс.</t>
  </si>
  <si>
    <t>Топливный сбор</t>
  </si>
  <si>
    <t>Примечания</t>
  </si>
  <si>
    <t>Бухгалтер</t>
  </si>
  <si>
    <t>Подпись</t>
  </si>
  <si>
    <t>Сгенерированный номер документа</t>
  </si>
  <si>
    <t>Учетный номер документа (SCN)</t>
  </si>
  <si>
    <t>РАСЧЕТНОЕ ПИСЬМО</t>
  </si>
  <si>
    <t>Код перевозчика</t>
  </si>
  <si>
    <t>Код агента</t>
  </si>
  <si>
    <t>Плательщик НДС да / нет (ненужное зачеркнуть)</t>
  </si>
  <si>
    <t>Причитается агенту
КРЕДИТ</t>
  </si>
  <si>
    <t>Причитается
ПАО "Аэрофлот"
ДЕБЕТ</t>
  </si>
  <si>
    <t>Выручка</t>
  </si>
  <si>
    <t>ВХОДЯЩЕЕ БУХГАЛТЕРСОКЕ САЛЬДО НА НАЧАЛО ОТЧЕТНОГО ПЕРИОДА</t>
  </si>
  <si>
    <t>1</t>
  </si>
  <si>
    <t>Перечислено на счет ПАО "Аэрофлот"</t>
  </si>
  <si>
    <t>п/п №                              от</t>
  </si>
  <si>
    <t>Итого:</t>
  </si>
  <si>
    <t>3</t>
  </si>
  <si>
    <t>ВХОДЯЩЕЕ САЛЬДО на начало отчетного периода согласно календарю отчетных дат</t>
  </si>
  <si>
    <t>4.1</t>
  </si>
  <si>
    <t>4.2</t>
  </si>
  <si>
    <t>4.3</t>
  </si>
  <si>
    <t>Выручка по формам оплаты:</t>
  </si>
  <si>
    <t>CA</t>
  </si>
  <si>
    <t>CC</t>
  </si>
  <si>
    <t>Продажа перевозок депутатам ГД и членам СФ РФ, Фельдъегерская служба, ВПД МО</t>
  </si>
  <si>
    <t>5</t>
  </si>
  <si>
    <t>5.1</t>
  </si>
  <si>
    <t>5.2</t>
  </si>
  <si>
    <t>Агентское вознаграждение:</t>
  </si>
  <si>
    <t>базовое</t>
  </si>
  <si>
    <t>бонусное</t>
  </si>
  <si>
    <t>Итого к перечислению по выручке:</t>
  </si>
  <si>
    <t>6</t>
  </si>
  <si>
    <t>8</t>
  </si>
  <si>
    <t>ИСХОДЯЩЕЕ БУХГАЛТЕРСКОЕ САЛЬДО НА КОНЕЦ ОТЧЕТНОГО ПЕРИОДА</t>
  </si>
  <si>
    <t>10</t>
  </si>
  <si>
    <t>ИСХОДЯЩЕЕ САЛЬДО на конец отчетного периода согласно календарю отчетных дат</t>
  </si>
  <si>
    <t>Претензии</t>
  </si>
  <si>
    <t>11</t>
  </si>
  <si>
    <t>12</t>
  </si>
  <si>
    <t>Сумма по претензиям</t>
  </si>
  <si>
    <t>Базовое агентское вознаграждение по претензиям</t>
  </si>
  <si>
    <t>13</t>
  </si>
  <si>
    <t>Итого к перечислению по претензиям:</t>
  </si>
  <si>
    <t>Перечислено на счет ПАО "Аэрофлот" /
зачтено в счет выручки</t>
  </si>
  <si>
    <t>письмо №                              от</t>
  </si>
  <si>
    <t>Руководитель</t>
  </si>
  <si>
    <t>Дата составления отчета</t>
  </si>
  <si>
    <t>Место печати</t>
  </si>
  <si>
    <t>"       " _______________ 20___ г.</t>
  </si>
  <si>
    <t>REFUND</t>
  </si>
  <si>
    <t>Возврат</t>
  </si>
  <si>
    <t>НЕТ</t>
  </si>
  <si>
    <t>RUB</t>
  </si>
  <si>
    <t>E</t>
  </si>
  <si>
    <t>ДА</t>
  </si>
  <si>
    <t>EXC</t>
  </si>
  <si>
    <t>Продажа</t>
  </si>
  <si>
    <t>SALE</t>
  </si>
  <si>
    <t>CR</t>
  </si>
  <si>
    <t>Реестр замечаний, отраженных агентом ОАО "Аэрофлот - российские авиалинии" в расчетном письме за период с 15.12.2013 по 20.12.2013</t>
  </si>
  <si>
    <t xml:space="preserve"> 20.12.2013</t>
  </si>
  <si>
    <t>с 15.12.2013 по 20.12.2013</t>
  </si>
  <si>
    <t/>
  </si>
  <si>
    <t>18</t>
  </si>
  <si>
    <t>123 45 67</t>
  </si>
  <si>
    <t>1111/XXX</t>
  </si>
  <si>
    <t>ООО "Ромашка"</t>
  </si>
  <si>
    <t>/ Иванов Иван Иванович /</t>
  </si>
  <si>
    <t>/ Иванова Мария Ивановна/</t>
  </si>
  <si>
    <t>1111/ХХХ</t>
  </si>
  <si>
    <t>Иванов Иван Иванович</t>
  </si>
  <si>
    <t>Иванова Мария Ивановна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</si>
</sst>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(0.00\)"/>
    <numFmt numFmtId="173" formatCode="#,##0.00_р_.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b/>
      <sz val="7"/>
      <name val="Arial Cyr"/>
      <family val="2"/>
    </font>
    <font>
      <sz val="8"/>
      <name val="Arial Cyr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0" fillId="0" borderId="0" applyProtection="0">
      <alignment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4" applyFont="1" applyBorder="1" applyAlignment="1">
      <alignment wrapText="1"/>
      <protection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33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54" applyFont="1" applyFill="1" applyBorder="1" applyAlignment="1">
      <alignment/>
      <protection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53" applyNumberFormat="1" applyFont="1" applyBorder="1" applyProtection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 wrapText="1"/>
      <protection/>
    </xf>
    <xf numFmtId="2" fontId="2" fillId="0" borderId="10" xfId="54" applyNumberFormat="1" applyFont="1" applyBorder="1" applyAlignment="1">
      <alignment horizontal="right"/>
      <protection/>
    </xf>
    <xf numFmtId="2" fontId="2" fillId="33" borderId="10" xfId="0" applyNumberFormat="1" applyFont="1" applyFill="1" applyBorder="1" applyAlignment="1">
      <alignment horizontal="right"/>
    </xf>
    <xf numFmtId="0" fontId="2" fillId="0" borderId="13" xfId="54" applyFont="1" applyFill="1" applyBorder="1" applyAlignment="1">
      <alignment/>
      <protection/>
    </xf>
    <xf numFmtId="2" fontId="2" fillId="0" borderId="14" xfId="0" applyNumberFormat="1" applyFont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2" fontId="2" fillId="33" borderId="15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2" fontId="2" fillId="0" borderId="18" xfId="0" applyNumberFormat="1" applyFont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33" borderId="18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33" borderId="20" xfId="0" applyNumberFormat="1" applyFont="1" applyFill="1" applyBorder="1" applyAlignment="1">
      <alignment horizontal="right"/>
    </xf>
    <xf numFmtId="2" fontId="2" fillId="33" borderId="20" xfId="0" applyNumberFormat="1" applyFont="1" applyFill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" fontId="2" fillId="33" borderId="20" xfId="0" applyNumberFormat="1" applyFont="1" applyFill="1" applyBorder="1" applyAlignment="1">
      <alignment horizontal="right" wrapText="1"/>
    </xf>
    <xf numFmtId="2" fontId="2" fillId="33" borderId="20" xfId="0" applyNumberFormat="1" applyFont="1" applyFill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0" fontId="2" fillId="0" borderId="16" xfId="0" applyFont="1" applyBorder="1" applyAlignment="1">
      <alignment wrapText="1"/>
    </xf>
    <xf numFmtId="2" fontId="2" fillId="33" borderId="16" xfId="0" applyNumberFormat="1" applyFont="1" applyFill="1" applyBorder="1" applyAlignment="1">
      <alignment horizontal="right"/>
    </xf>
    <xf numFmtId="2" fontId="2" fillId="33" borderId="1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top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1" fontId="2" fillId="33" borderId="16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6" fillId="34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35" borderId="10" xfId="0" applyNumberFormat="1" applyFont="1" applyFill="1" applyBorder="1" applyAlignment="1">
      <alignment horizontal="right"/>
    </xf>
    <xf numFmtId="2" fontId="0" fillId="35" borderId="10" xfId="0" applyNumberFormat="1" applyFont="1" applyFill="1" applyBorder="1" applyAlignment="1">
      <alignment horizontal="right"/>
    </xf>
    <xf numFmtId="2" fontId="6" fillId="34" borderId="0" xfId="0" applyNumberFormat="1" applyFont="1" applyFill="1" applyAlignment="1">
      <alignment horizontal="center" vertical="center" wrapText="1"/>
    </xf>
    <xf numFmtId="0" fontId="6" fillId="3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1" fontId="1" fillId="0" borderId="0" xfId="0" applyNumberFormat="1" applyFont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3" fontId="2" fillId="0" borderId="28" xfId="0" applyNumberFormat="1" applyFont="1" applyBorder="1" applyAlignment="1">
      <alignment horizontal="right" vertical="center"/>
    </xf>
    <xf numFmtId="173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73" fontId="2" fillId="0" borderId="32" xfId="0" applyNumberFormat="1" applyFont="1" applyBorder="1" applyAlignment="1">
      <alignment horizontal="right" vertical="center"/>
    </xf>
    <xf numFmtId="173" fontId="2" fillId="0" borderId="33" xfId="0" applyNumberFormat="1" applyFont="1" applyBorder="1" applyAlignment="1">
      <alignment horizontal="right" vertical="center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173" fontId="2" fillId="0" borderId="37" xfId="0" applyNumberFormat="1" applyFont="1" applyBorder="1" applyAlignment="1">
      <alignment horizontal="right" vertical="center"/>
    </xf>
    <xf numFmtId="173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3" fontId="2" fillId="0" borderId="46" xfId="0" applyNumberFormat="1" applyFont="1" applyBorder="1" applyAlignment="1">
      <alignment horizontal="right" vertical="center"/>
    </xf>
    <xf numFmtId="173" fontId="2" fillId="0" borderId="47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173" fontId="2" fillId="0" borderId="34" xfId="0" applyNumberFormat="1" applyFont="1" applyBorder="1" applyAlignment="1">
      <alignment horizontal="right" vertical="center"/>
    </xf>
    <xf numFmtId="173" fontId="2" fillId="0" borderId="36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right" vertical="center" indent="1"/>
    </xf>
    <xf numFmtId="49" fontId="2" fillId="0" borderId="31" xfId="0" applyNumberFormat="1" applyFont="1" applyBorder="1" applyAlignment="1">
      <alignment horizontal="right" vertical="center" indent="1"/>
    </xf>
    <xf numFmtId="49" fontId="2" fillId="0" borderId="48" xfId="0" applyNumberFormat="1" applyFont="1" applyBorder="1" applyAlignment="1">
      <alignment horizontal="right" vertical="center" indent="1"/>
    </xf>
    <xf numFmtId="173" fontId="2" fillId="0" borderId="49" xfId="0" applyNumberFormat="1" applyFont="1" applyBorder="1" applyAlignment="1">
      <alignment horizontal="right" vertical="center"/>
    </xf>
    <xf numFmtId="173" fontId="2" fillId="0" borderId="50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left" vertical="center"/>
    </xf>
    <xf numFmtId="49" fontId="2" fillId="0" borderId="44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 indent="1"/>
    </xf>
    <xf numFmtId="49" fontId="2" fillId="0" borderId="0" xfId="0" applyNumberFormat="1" applyFont="1" applyBorder="1" applyAlignment="1">
      <alignment horizontal="right" vertical="center" indent="1"/>
    </xf>
    <xf numFmtId="49" fontId="2" fillId="0" borderId="51" xfId="0" applyNumberFormat="1" applyFont="1" applyBorder="1" applyAlignment="1">
      <alignment horizontal="right" vertical="center" indent="1"/>
    </xf>
    <xf numFmtId="173" fontId="2" fillId="0" borderId="52" xfId="0" applyNumberFormat="1" applyFont="1" applyBorder="1" applyAlignment="1">
      <alignment horizontal="right" vertical="center"/>
    </xf>
    <xf numFmtId="173" fontId="2" fillId="0" borderId="53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173" fontId="2" fillId="0" borderId="54" xfId="0" applyNumberFormat="1" applyFont="1" applyBorder="1" applyAlignment="1">
      <alignment horizontal="right" vertical="center"/>
    </xf>
    <xf numFmtId="173" fontId="2" fillId="0" borderId="55" xfId="0" applyNumberFormat="1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счетное письмо пр-ва АФЛ 200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="190" zoomScaleNormal="190" workbookViewId="0" topLeftCell="A43">
      <selection activeCell="H4" sqref="H4"/>
    </sheetView>
  </sheetViews>
  <sheetFormatPr defaultColWidth="9.00390625" defaultRowHeight="12.75"/>
  <cols>
    <col min="1" max="1" width="5.75390625" style="1" customWidth="1"/>
    <col min="2" max="3" width="10.75390625" style="1" customWidth="1"/>
    <col min="4" max="4" width="15.75390625" style="1" customWidth="1"/>
    <col min="5" max="5" width="8.75390625" style="1" customWidth="1"/>
    <col min="6" max="6" width="12.75390625" style="1" customWidth="1"/>
    <col min="7" max="7" width="8.75390625" style="1" customWidth="1"/>
    <col min="8" max="8" width="12.75390625" style="1" customWidth="1"/>
    <col min="9" max="9" width="10.75390625" style="1" customWidth="1"/>
    <col min="10" max="10" width="31.625" style="1" customWidth="1"/>
    <col min="11" max="16384" width="9.00390625" style="1" customWidth="1"/>
  </cols>
  <sheetData>
    <row r="1" spans="1:8" ht="12.75">
      <c r="A1" s="173" t="s">
        <v>83</v>
      </c>
      <c r="B1" s="173"/>
      <c r="C1" s="173"/>
      <c r="D1" s="173"/>
      <c r="E1" s="173"/>
      <c r="F1" s="173"/>
      <c r="G1" s="173"/>
      <c r="H1" s="173"/>
    </row>
    <row r="2" spans="1:8" ht="9.75">
      <c r="A2" s="103"/>
      <c r="B2" s="103"/>
      <c r="C2" s="103"/>
      <c r="D2" s="103"/>
      <c r="E2" s="103"/>
      <c r="F2" s="103"/>
      <c r="G2" s="103"/>
      <c r="H2" s="103"/>
    </row>
    <row r="3" spans="1:8" ht="9.75">
      <c r="A3" s="103" t="s">
        <v>84</v>
      </c>
      <c r="B3" s="103"/>
      <c r="C3" s="103">
        <v>555</v>
      </c>
      <c r="D3" s="103"/>
      <c r="E3" s="103" t="s">
        <v>5</v>
      </c>
      <c r="F3" s="103"/>
      <c r="G3" s="103" t="s">
        <v>146</v>
      </c>
      <c r="H3" s="103"/>
    </row>
    <row r="4" spans="1:10" ht="9.75">
      <c r="A4" s="103" t="s">
        <v>4</v>
      </c>
      <c r="B4" s="103"/>
      <c r="C4" s="103" t="s">
        <v>141</v>
      </c>
      <c r="D4" s="103"/>
      <c r="E4" s="103" t="s">
        <v>85</v>
      </c>
      <c r="F4" s="103" t="s">
        <v>145</v>
      </c>
      <c r="G4" s="103" t="s">
        <v>7</v>
      </c>
      <c r="H4" s="103" t="s">
        <v>144</v>
      </c>
      <c r="J4" s="110"/>
    </row>
    <row r="5" spans="1:8" ht="9.75">
      <c r="A5" s="103" t="s">
        <v>8</v>
      </c>
      <c r="B5" s="103"/>
      <c r="C5" s="103" t="s">
        <v>132</v>
      </c>
      <c r="D5" s="103"/>
      <c r="E5" s="103" t="s">
        <v>86</v>
      </c>
      <c r="F5" s="103"/>
      <c r="G5" s="103"/>
      <c r="H5" s="103"/>
    </row>
    <row r="6" spans="1:8" ht="10.5" thickBot="1">
      <c r="A6" s="103"/>
      <c r="B6" s="103"/>
      <c r="C6" s="103"/>
      <c r="D6" s="103"/>
      <c r="E6" s="103"/>
      <c r="F6" s="103"/>
      <c r="G6" s="103"/>
      <c r="H6" s="103"/>
    </row>
    <row r="7" spans="1:8" ht="45" customHeight="1" thickBot="1">
      <c r="A7" s="104" t="s">
        <v>50</v>
      </c>
      <c r="B7" s="167"/>
      <c r="C7" s="168"/>
      <c r="D7" s="169"/>
      <c r="E7" s="170" t="s">
        <v>88</v>
      </c>
      <c r="F7" s="171"/>
      <c r="G7" s="172" t="s">
        <v>87</v>
      </c>
      <c r="H7" s="169"/>
    </row>
    <row r="8" spans="1:8" ht="15" customHeight="1" thickBot="1">
      <c r="A8" s="136" t="s">
        <v>89</v>
      </c>
      <c r="B8" s="137"/>
      <c r="C8" s="137"/>
      <c r="D8" s="137"/>
      <c r="E8" s="137"/>
      <c r="F8" s="137"/>
      <c r="G8" s="137"/>
      <c r="H8" s="138"/>
    </row>
    <row r="9" spans="1:8" ht="24.75" customHeight="1" thickBot="1">
      <c r="A9" s="105" t="s">
        <v>91</v>
      </c>
      <c r="B9" s="139" t="s">
        <v>90</v>
      </c>
      <c r="C9" s="140"/>
      <c r="D9" s="141"/>
      <c r="E9" s="142"/>
      <c r="F9" s="143"/>
      <c r="G9" s="142"/>
      <c r="H9" s="143"/>
    </row>
    <row r="10" spans="1:8" ht="10.5" thickBot="1">
      <c r="A10" s="125">
        <v>2</v>
      </c>
      <c r="B10" s="144" t="s">
        <v>92</v>
      </c>
      <c r="C10" s="145"/>
      <c r="D10" s="146"/>
      <c r="E10" s="131"/>
      <c r="F10" s="132"/>
      <c r="G10" s="132"/>
      <c r="H10" s="133"/>
    </row>
    <row r="11" spans="1:8" ht="9.75">
      <c r="A11" s="126"/>
      <c r="B11" s="112" t="s">
        <v>93</v>
      </c>
      <c r="C11" s="113"/>
      <c r="D11" s="113"/>
      <c r="E11" s="134"/>
      <c r="F11" s="135"/>
      <c r="G11" s="134"/>
      <c r="H11" s="135"/>
    </row>
    <row r="12" spans="1:8" ht="9.75">
      <c r="A12" s="126"/>
      <c r="B12" s="112" t="s">
        <v>93</v>
      </c>
      <c r="C12" s="113"/>
      <c r="D12" s="113"/>
      <c r="E12" s="114"/>
      <c r="F12" s="115"/>
      <c r="G12" s="114"/>
      <c r="H12" s="115"/>
    </row>
    <row r="13" spans="1:8" ht="10.5" thickBot="1">
      <c r="A13" s="127"/>
      <c r="B13" s="116" t="s">
        <v>94</v>
      </c>
      <c r="C13" s="117"/>
      <c r="D13" s="117"/>
      <c r="E13" s="118"/>
      <c r="F13" s="119"/>
      <c r="G13" s="118">
        <f>SUM(G11:G12)</f>
        <v>0</v>
      </c>
      <c r="H13" s="119"/>
    </row>
    <row r="14" spans="1:8" ht="24.75" customHeight="1" thickBot="1">
      <c r="A14" s="106" t="s">
        <v>95</v>
      </c>
      <c r="B14" s="139" t="s">
        <v>96</v>
      </c>
      <c r="C14" s="140"/>
      <c r="D14" s="141"/>
      <c r="E14" s="142">
        <f>IF(E9-G9-G13&gt;=0,ABS(E9-G9-G13),0)</f>
        <v>0</v>
      </c>
      <c r="F14" s="143"/>
      <c r="G14" s="142">
        <f>IF(E9-G9-G13&lt;0,ABS(E9-G9-G13),0)</f>
        <v>0</v>
      </c>
      <c r="H14" s="143"/>
    </row>
    <row r="15" spans="1:8" ht="10.5" thickBot="1">
      <c r="A15" s="107">
        <v>4</v>
      </c>
      <c r="B15" s="152" t="s">
        <v>100</v>
      </c>
      <c r="C15" s="153"/>
      <c r="D15" s="154"/>
      <c r="E15" s="155"/>
      <c r="F15" s="156"/>
      <c r="G15" s="156"/>
      <c r="H15" s="157"/>
    </row>
    <row r="16" spans="1:8" ht="24.75" customHeight="1">
      <c r="A16" s="108" t="s">
        <v>97</v>
      </c>
      <c r="B16" s="158" t="s">
        <v>101</v>
      </c>
      <c r="C16" s="159"/>
      <c r="D16" s="159"/>
      <c r="E16" s="161">
        <v>877924</v>
      </c>
      <c r="F16" s="162"/>
      <c r="G16" s="161">
        <v>267000</v>
      </c>
      <c r="H16" s="162"/>
    </row>
    <row r="17" spans="1:8" ht="24.75" customHeight="1">
      <c r="A17" s="108" t="s">
        <v>98</v>
      </c>
      <c r="B17" s="158" t="s">
        <v>102</v>
      </c>
      <c r="C17" s="159"/>
      <c r="D17" s="159"/>
      <c r="E17" s="165">
        <v>400991</v>
      </c>
      <c r="F17" s="166"/>
      <c r="G17" s="165">
        <v>0</v>
      </c>
      <c r="H17" s="166"/>
    </row>
    <row r="18" spans="1:8" ht="24.75" customHeight="1" thickBot="1">
      <c r="A18" s="109" t="s">
        <v>99</v>
      </c>
      <c r="B18" s="163" t="s">
        <v>103</v>
      </c>
      <c r="C18" s="164"/>
      <c r="D18" s="164"/>
      <c r="E18" s="150">
        <v>0</v>
      </c>
      <c r="F18" s="151"/>
      <c r="G18" s="150">
        <v>0</v>
      </c>
      <c r="H18" s="151"/>
    </row>
    <row r="19" spans="1:8" ht="10.5" thickBot="1">
      <c r="A19" s="107" t="s">
        <v>104</v>
      </c>
      <c r="B19" s="152" t="s">
        <v>107</v>
      </c>
      <c r="C19" s="153"/>
      <c r="D19" s="154"/>
      <c r="E19" s="155"/>
      <c r="F19" s="156"/>
      <c r="G19" s="156"/>
      <c r="H19" s="157"/>
    </row>
    <row r="20" spans="1:8" ht="24.75" customHeight="1">
      <c r="A20" s="108" t="s">
        <v>105</v>
      </c>
      <c r="B20" s="158" t="s">
        <v>108</v>
      </c>
      <c r="C20" s="159"/>
      <c r="D20" s="160"/>
      <c r="E20" s="161">
        <v>8946.4</v>
      </c>
      <c r="F20" s="162"/>
      <c r="G20" s="161">
        <v>40455.2</v>
      </c>
      <c r="H20" s="162"/>
    </row>
    <row r="21" spans="1:8" ht="24.75" customHeight="1" thickBot="1">
      <c r="A21" s="109" t="s">
        <v>106</v>
      </c>
      <c r="B21" s="147" t="s">
        <v>109</v>
      </c>
      <c r="C21" s="148"/>
      <c r="D21" s="149"/>
      <c r="E21" s="150">
        <v>0</v>
      </c>
      <c r="F21" s="151"/>
      <c r="G21" s="150">
        <v>0</v>
      </c>
      <c r="H21" s="151"/>
    </row>
    <row r="22" spans="1:8" ht="24.75" customHeight="1" thickBot="1">
      <c r="A22" s="105" t="s">
        <v>111</v>
      </c>
      <c r="B22" s="120" t="s">
        <v>110</v>
      </c>
      <c r="C22" s="121"/>
      <c r="D22" s="122"/>
      <c r="E22" s="123">
        <f>IF(E16+E20+E21-G16-G20-G21&gt;=0,ABS(E16+E20+E21-G16-G20-G21),0)</f>
        <v>579415.2000000001</v>
      </c>
      <c r="F22" s="124"/>
      <c r="G22" s="142">
        <f>IF(E16+E20+E21-G16-G20-G21&lt;0,ABS(E16+E20+E21-G16-G20-G21),0)</f>
        <v>0</v>
      </c>
      <c r="H22" s="143"/>
    </row>
    <row r="23" spans="1:8" ht="10.5" thickBot="1">
      <c r="A23" s="125">
        <v>7</v>
      </c>
      <c r="B23" s="144" t="s">
        <v>92</v>
      </c>
      <c r="C23" s="145"/>
      <c r="D23" s="146"/>
      <c r="E23" s="131"/>
      <c r="F23" s="132"/>
      <c r="G23" s="132"/>
      <c r="H23" s="133"/>
    </row>
    <row r="24" spans="1:8" ht="9.75">
      <c r="A24" s="126"/>
      <c r="B24" s="112" t="s">
        <v>93</v>
      </c>
      <c r="C24" s="113"/>
      <c r="D24" s="113"/>
      <c r="E24" s="134"/>
      <c r="F24" s="135"/>
      <c r="G24" s="134"/>
      <c r="H24" s="135"/>
    </row>
    <row r="25" spans="1:8" ht="9.75">
      <c r="A25" s="126"/>
      <c r="B25" s="112" t="s">
        <v>93</v>
      </c>
      <c r="C25" s="113"/>
      <c r="D25" s="113"/>
      <c r="E25" s="114"/>
      <c r="F25" s="115"/>
      <c r="G25" s="114"/>
      <c r="H25" s="115"/>
    </row>
    <row r="26" spans="1:8" ht="10.5" thickBot="1">
      <c r="A26" s="127"/>
      <c r="B26" s="116" t="s">
        <v>94</v>
      </c>
      <c r="C26" s="117"/>
      <c r="D26" s="117"/>
      <c r="E26" s="118"/>
      <c r="F26" s="119"/>
      <c r="G26" s="118">
        <f>SUM(G24:G25)</f>
        <v>0</v>
      </c>
      <c r="H26" s="119"/>
    </row>
    <row r="27" spans="1:8" ht="24.75" customHeight="1" thickBot="1">
      <c r="A27" s="105" t="s">
        <v>112</v>
      </c>
      <c r="B27" s="139" t="s">
        <v>113</v>
      </c>
      <c r="C27" s="140"/>
      <c r="D27" s="141"/>
      <c r="E27" s="142">
        <f>IF(E14+E22-G14-G22-G26&gt;=0,ABS(E14+E22-G14-G22-G26),0)</f>
        <v>579415.2000000001</v>
      </c>
      <c r="F27" s="143"/>
      <c r="G27" s="142">
        <f>IF(E14+E22-G14-G22-G26&lt;0,ABS(E14+E22-G14-G22-G26),0)</f>
        <v>0</v>
      </c>
      <c r="H27" s="143"/>
    </row>
    <row r="28" spans="1:8" ht="10.5" thickBot="1">
      <c r="A28" s="125">
        <v>9</v>
      </c>
      <c r="B28" s="144" t="s">
        <v>92</v>
      </c>
      <c r="C28" s="145"/>
      <c r="D28" s="146"/>
      <c r="E28" s="131"/>
      <c r="F28" s="132"/>
      <c r="G28" s="132"/>
      <c r="H28" s="133"/>
    </row>
    <row r="29" spans="1:8" ht="9.75">
      <c r="A29" s="126"/>
      <c r="B29" s="112" t="s">
        <v>93</v>
      </c>
      <c r="C29" s="113"/>
      <c r="D29" s="113"/>
      <c r="E29" s="134"/>
      <c r="F29" s="135"/>
      <c r="G29" s="134"/>
      <c r="H29" s="135"/>
    </row>
    <row r="30" spans="1:8" ht="9.75">
      <c r="A30" s="126"/>
      <c r="B30" s="112" t="s">
        <v>93</v>
      </c>
      <c r="C30" s="113"/>
      <c r="D30" s="113"/>
      <c r="E30" s="114"/>
      <c r="F30" s="115"/>
      <c r="G30" s="114"/>
      <c r="H30" s="115"/>
    </row>
    <row r="31" spans="1:8" ht="10.5" thickBot="1">
      <c r="A31" s="127"/>
      <c r="B31" s="116" t="s">
        <v>94</v>
      </c>
      <c r="C31" s="117"/>
      <c r="D31" s="117"/>
      <c r="E31" s="118"/>
      <c r="F31" s="119"/>
      <c r="G31" s="118">
        <f>SUM(G29:G30)</f>
        <v>0</v>
      </c>
      <c r="H31" s="119"/>
    </row>
    <row r="32" spans="1:8" ht="24.75" customHeight="1" thickBot="1">
      <c r="A32" s="105" t="s">
        <v>114</v>
      </c>
      <c r="B32" s="139" t="s">
        <v>115</v>
      </c>
      <c r="C32" s="140"/>
      <c r="D32" s="141"/>
      <c r="E32" s="142">
        <f>IF(E27-G27-G31&gt;=0,ABS(E27-G27-G31),0)</f>
        <v>579415.2000000001</v>
      </c>
      <c r="F32" s="143"/>
      <c r="G32" s="142">
        <f>IF(E27-G27-G31&lt;0,ABS(E27-G27-G31),0)</f>
        <v>0</v>
      </c>
      <c r="H32" s="143"/>
    </row>
    <row r="33" spans="1:8" ht="15" customHeight="1" thickBot="1">
      <c r="A33" s="136" t="s">
        <v>116</v>
      </c>
      <c r="B33" s="137"/>
      <c r="C33" s="137"/>
      <c r="D33" s="137"/>
      <c r="E33" s="137"/>
      <c r="F33" s="137"/>
      <c r="G33" s="137"/>
      <c r="H33" s="138"/>
    </row>
    <row r="34" spans="1:8" ht="24.75" customHeight="1" thickBot="1">
      <c r="A34" s="105" t="s">
        <v>117</v>
      </c>
      <c r="B34" s="139" t="s">
        <v>119</v>
      </c>
      <c r="C34" s="140"/>
      <c r="D34" s="141"/>
      <c r="E34" s="142">
        <v>6582</v>
      </c>
      <c r="F34" s="143"/>
      <c r="G34" s="142">
        <v>0</v>
      </c>
      <c r="H34" s="143"/>
    </row>
    <row r="35" spans="1:8" ht="24.75" customHeight="1" thickBot="1">
      <c r="A35" s="105" t="s">
        <v>118</v>
      </c>
      <c r="B35" s="139" t="s">
        <v>120</v>
      </c>
      <c r="C35" s="140"/>
      <c r="D35" s="141"/>
      <c r="E35" s="142">
        <v>0</v>
      </c>
      <c r="F35" s="143"/>
      <c r="G35" s="142">
        <v>0</v>
      </c>
      <c r="H35" s="143"/>
    </row>
    <row r="36" spans="1:8" ht="24.75" customHeight="1" thickBot="1">
      <c r="A36" s="105" t="s">
        <v>121</v>
      </c>
      <c r="B36" s="120" t="s">
        <v>122</v>
      </c>
      <c r="C36" s="121"/>
      <c r="D36" s="122"/>
      <c r="E36" s="123">
        <f>IF(E34+E35-G34-G35&gt;=0,ABS(E34+E35-G34-G35),0)</f>
        <v>6582</v>
      </c>
      <c r="F36" s="124"/>
      <c r="G36" s="123">
        <f>IF(E34+E35-G34-G35&lt;0,ABS(E34+E35-G34-G35),0)</f>
        <v>0</v>
      </c>
      <c r="H36" s="124"/>
    </row>
    <row r="37" spans="1:8" ht="24.75" customHeight="1" thickBot="1">
      <c r="A37" s="125">
        <v>14</v>
      </c>
      <c r="B37" s="128" t="s">
        <v>123</v>
      </c>
      <c r="C37" s="129"/>
      <c r="D37" s="130"/>
      <c r="E37" s="131"/>
      <c r="F37" s="132"/>
      <c r="G37" s="132"/>
      <c r="H37" s="133"/>
    </row>
    <row r="38" spans="1:8" ht="9.75">
      <c r="A38" s="126"/>
      <c r="B38" s="112" t="s">
        <v>93</v>
      </c>
      <c r="C38" s="113"/>
      <c r="D38" s="113"/>
      <c r="E38" s="134"/>
      <c r="F38" s="135"/>
      <c r="G38" s="134"/>
      <c r="H38" s="135"/>
    </row>
    <row r="39" spans="1:8" ht="9.75">
      <c r="A39" s="126"/>
      <c r="B39" s="112" t="s">
        <v>124</v>
      </c>
      <c r="C39" s="113"/>
      <c r="D39" s="113"/>
      <c r="E39" s="114"/>
      <c r="F39" s="115"/>
      <c r="G39" s="114"/>
      <c r="H39" s="115"/>
    </row>
    <row r="40" spans="1:8" ht="10.5" thickBot="1">
      <c r="A40" s="127"/>
      <c r="B40" s="116" t="s">
        <v>94</v>
      </c>
      <c r="C40" s="117"/>
      <c r="D40" s="117"/>
      <c r="E40" s="118"/>
      <c r="F40" s="119"/>
      <c r="G40" s="118">
        <f>SUM(G38:G39)</f>
        <v>0</v>
      </c>
      <c r="H40" s="119"/>
    </row>
    <row r="43" spans="1:4" ht="9.75">
      <c r="A43" s="1" t="s">
        <v>125</v>
      </c>
      <c r="D43" s="1" t="s">
        <v>147</v>
      </c>
    </row>
    <row r="45" ht="9.75">
      <c r="F45" s="1" t="s">
        <v>127</v>
      </c>
    </row>
    <row r="46" spans="1:4" ht="9.75">
      <c r="A46" s="1" t="s">
        <v>79</v>
      </c>
      <c r="D46" s="1" t="s">
        <v>148</v>
      </c>
    </row>
    <row r="49" spans="1:4" ht="9.75">
      <c r="A49" s="1" t="s">
        <v>126</v>
      </c>
      <c r="D49" s="1" t="s">
        <v>128</v>
      </c>
    </row>
  </sheetData>
  <sheetProtection/>
  <mergeCells count="103">
    <mergeCell ref="B14:D14"/>
    <mergeCell ref="E14:F14"/>
    <mergeCell ref="G14:H14"/>
    <mergeCell ref="G10:H10"/>
    <mergeCell ref="E11:F11"/>
    <mergeCell ref="E12:F12"/>
    <mergeCell ref="E13:F13"/>
    <mergeCell ref="G11:H11"/>
    <mergeCell ref="G12:H12"/>
    <mergeCell ref="G13:H13"/>
    <mergeCell ref="A10:A13"/>
    <mergeCell ref="B13:D13"/>
    <mergeCell ref="B12:D12"/>
    <mergeCell ref="B11:D11"/>
    <mergeCell ref="B10:D10"/>
    <mergeCell ref="E10:F10"/>
    <mergeCell ref="B7:D7"/>
    <mergeCell ref="E7:F7"/>
    <mergeCell ref="G7:H7"/>
    <mergeCell ref="A8:H8"/>
    <mergeCell ref="A1:H1"/>
    <mergeCell ref="B9:D9"/>
    <mergeCell ref="E9:F9"/>
    <mergeCell ref="G9:H9"/>
    <mergeCell ref="B15:D15"/>
    <mergeCell ref="B16:D16"/>
    <mergeCell ref="B17:D17"/>
    <mergeCell ref="E15:F15"/>
    <mergeCell ref="G15:H15"/>
    <mergeCell ref="E16:F16"/>
    <mergeCell ref="G16:H16"/>
    <mergeCell ref="E17:F17"/>
    <mergeCell ref="G17:H17"/>
    <mergeCell ref="E18:F18"/>
    <mergeCell ref="G18:H18"/>
    <mergeCell ref="B19:D19"/>
    <mergeCell ref="E19:F19"/>
    <mergeCell ref="G19:H19"/>
    <mergeCell ref="B20:D20"/>
    <mergeCell ref="E20:F20"/>
    <mergeCell ref="G20:H20"/>
    <mergeCell ref="B18:D18"/>
    <mergeCell ref="B21:D21"/>
    <mergeCell ref="E21:F21"/>
    <mergeCell ref="G21:H21"/>
    <mergeCell ref="B22:D22"/>
    <mergeCell ref="E22:F22"/>
    <mergeCell ref="G22:H22"/>
    <mergeCell ref="A23:A26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A28:A31"/>
    <mergeCell ref="B28:D28"/>
    <mergeCell ref="E28:F28"/>
    <mergeCell ref="G28:H28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A33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A37:A40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150" zoomScaleSheetLayoutView="150" zoomScalePageLayoutView="0" workbookViewId="0" topLeftCell="A66">
      <selection activeCell="F85" sqref="F85"/>
    </sheetView>
  </sheetViews>
  <sheetFormatPr defaultColWidth="9.00390625" defaultRowHeight="12.75" customHeight="1"/>
  <cols>
    <col min="1" max="1" width="3.125" style="0" customWidth="1"/>
    <col min="2" max="2" width="27.00390625" style="0" customWidth="1"/>
    <col min="3" max="3" width="19.75390625" style="0" customWidth="1"/>
    <col min="4" max="4" width="8.25390625" style="0" customWidth="1"/>
    <col min="5" max="6" width="16.875" style="0" customWidth="1"/>
  </cols>
  <sheetData>
    <row r="1" spans="1:6" ht="12.75" customHeight="1">
      <c r="A1" s="178" t="s">
        <v>0</v>
      </c>
      <c r="B1" s="179"/>
      <c r="C1" s="179"/>
      <c r="D1" s="179"/>
      <c r="E1" s="179"/>
      <c r="F1" s="179"/>
    </row>
    <row r="2" spans="1:6" ht="12.75" customHeight="1">
      <c r="A2" s="1"/>
      <c r="B2" s="2" t="s">
        <v>1</v>
      </c>
      <c r="C2" s="3" t="s">
        <v>2</v>
      </c>
      <c r="D2" s="4"/>
      <c r="E2" s="4" t="s">
        <v>3</v>
      </c>
      <c r="F2" s="5" t="s">
        <v>149</v>
      </c>
    </row>
    <row r="3" spans="1:6" ht="12.75" customHeight="1">
      <c r="A3" s="1"/>
      <c r="B3" s="2" t="s">
        <v>4</v>
      </c>
      <c r="C3" s="5" t="s">
        <v>141</v>
      </c>
      <c r="D3" s="4"/>
      <c r="E3" s="6" t="s">
        <v>5</v>
      </c>
      <c r="F3" s="7" t="s">
        <v>146</v>
      </c>
    </row>
    <row r="4" spans="1:6" ht="12.75" customHeight="1">
      <c r="A4" s="1"/>
      <c r="B4" s="2" t="s">
        <v>6</v>
      </c>
      <c r="C4" s="8" t="s">
        <v>142</v>
      </c>
      <c r="D4" s="4"/>
      <c r="E4" s="4" t="s">
        <v>7</v>
      </c>
      <c r="F4" s="9" t="s">
        <v>144</v>
      </c>
    </row>
    <row r="5" spans="1:6" ht="12.75" customHeight="1">
      <c r="A5" s="1"/>
      <c r="B5" s="2" t="s">
        <v>8</v>
      </c>
      <c r="C5" s="10" t="s">
        <v>132</v>
      </c>
      <c r="D5" s="1"/>
      <c r="E5" s="11" t="s">
        <v>9</v>
      </c>
      <c r="F5" s="12"/>
    </row>
    <row r="6" spans="1:6" ht="19.5" customHeight="1">
      <c r="A6" s="13"/>
      <c r="B6" s="13"/>
      <c r="C6" s="13"/>
      <c r="D6" s="14" t="s">
        <v>10</v>
      </c>
      <c r="E6" s="13" t="s">
        <v>11</v>
      </c>
      <c r="F6" s="13" t="s">
        <v>12</v>
      </c>
    </row>
    <row r="7" spans="1:6" ht="14.25" customHeight="1">
      <c r="A7" s="15">
        <v>1</v>
      </c>
      <c r="B7" s="16" t="s">
        <v>13</v>
      </c>
      <c r="C7" s="17"/>
      <c r="D7" s="18"/>
      <c r="E7" s="19"/>
      <c r="F7" s="19"/>
    </row>
    <row r="8" spans="1:6" ht="14.25" customHeight="1">
      <c r="A8" s="174">
        <v>2</v>
      </c>
      <c r="B8" s="20" t="s">
        <v>14</v>
      </c>
      <c r="C8" s="1"/>
      <c r="D8" s="21"/>
      <c r="E8" s="21"/>
      <c r="F8" s="21"/>
    </row>
    <row r="9" spans="1:6" ht="14.25" customHeight="1">
      <c r="A9" s="174"/>
      <c r="B9" s="22">
        <v>1</v>
      </c>
      <c r="C9" s="23" t="s">
        <v>15</v>
      </c>
      <c r="D9" s="24"/>
      <c r="E9" s="25"/>
      <c r="F9" s="26"/>
    </row>
    <row r="10" spans="1:6" ht="14.25" customHeight="1">
      <c r="A10" s="174"/>
      <c r="B10" s="22">
        <v>2</v>
      </c>
      <c r="C10" s="23" t="s">
        <v>16</v>
      </c>
      <c r="D10" s="24"/>
      <c r="E10" s="25"/>
      <c r="F10" s="26"/>
    </row>
    <row r="11" spans="1:6" ht="14.25" customHeight="1">
      <c r="A11" s="174"/>
      <c r="B11" s="27">
        <v>3</v>
      </c>
      <c r="C11" s="28" t="s">
        <v>16</v>
      </c>
      <c r="D11" s="29"/>
      <c r="E11" s="30"/>
      <c r="F11" s="31"/>
    </row>
    <row r="12" spans="1:6" ht="14.25" customHeight="1">
      <c r="A12" s="32">
        <v>3</v>
      </c>
      <c r="B12" s="33" t="s">
        <v>17</v>
      </c>
      <c r="C12" s="34"/>
      <c r="D12" s="35"/>
      <c r="E12" s="35">
        <f>IF((E7+E9+E10+E11-F7-F9-F10-F11)&gt;0,E7+E9+E10+E11-F7-F9-F10-F11,0)</f>
        <v>0</v>
      </c>
      <c r="F12" s="36">
        <f>IF((E7+E9+E10+E11-F7-F9-F10-F11)&lt;0,-(E7+E9+E10+E11-F7-F9-F10-F11),0)</f>
        <v>0</v>
      </c>
    </row>
    <row r="13" spans="1:6" ht="14.25" customHeight="1">
      <c r="A13" s="174">
        <v>4</v>
      </c>
      <c r="B13" s="1" t="s">
        <v>18</v>
      </c>
      <c r="C13" s="37" t="s">
        <v>19</v>
      </c>
      <c r="D13" s="38">
        <v>67</v>
      </c>
      <c r="E13" s="39">
        <v>404700</v>
      </c>
      <c r="F13" s="24">
        <v>0</v>
      </c>
    </row>
    <row r="14" spans="1:6" ht="14.25" customHeight="1">
      <c r="A14" s="174"/>
      <c r="B14" s="1"/>
      <c r="C14" s="37" t="s">
        <v>20</v>
      </c>
      <c r="D14" s="40">
        <v>0</v>
      </c>
      <c r="E14" s="39">
        <v>0</v>
      </c>
      <c r="F14" s="24">
        <v>0</v>
      </c>
    </row>
    <row r="15" spans="1:6" ht="14.25" customHeight="1">
      <c r="A15" s="174"/>
      <c r="B15" s="1"/>
      <c r="C15" s="37" t="s">
        <v>21</v>
      </c>
      <c r="D15" s="40">
        <v>0</v>
      </c>
      <c r="E15" s="39">
        <v>105000</v>
      </c>
      <c r="F15" s="24">
        <v>0</v>
      </c>
    </row>
    <row r="16" spans="1:6" ht="14.25" customHeight="1">
      <c r="A16" s="174"/>
      <c r="B16" s="1"/>
      <c r="C16" s="37" t="s">
        <v>22</v>
      </c>
      <c r="D16" s="40">
        <v>0</v>
      </c>
      <c r="E16" s="39">
        <v>13520</v>
      </c>
      <c r="F16" s="24">
        <v>0</v>
      </c>
    </row>
    <row r="17" spans="1:6" ht="14.25" customHeight="1">
      <c r="A17" s="174"/>
      <c r="B17" s="1"/>
      <c r="C17" s="37" t="s">
        <v>23</v>
      </c>
      <c r="D17" s="40">
        <v>0</v>
      </c>
      <c r="E17" s="41">
        <v>0</v>
      </c>
      <c r="F17" s="26">
        <v>16188</v>
      </c>
    </row>
    <row r="18" spans="1:6" ht="14.25" customHeight="1">
      <c r="A18" s="174"/>
      <c r="B18" s="42"/>
      <c r="C18" s="43" t="s">
        <v>24</v>
      </c>
      <c r="D18" s="44">
        <v>0</v>
      </c>
      <c r="E18" s="45">
        <v>0</v>
      </c>
      <c r="F18" s="31">
        <v>0</v>
      </c>
    </row>
    <row r="19" spans="1:6" ht="22.5" customHeight="1">
      <c r="A19" s="180">
        <v>5</v>
      </c>
      <c r="B19" s="46" t="s">
        <v>25</v>
      </c>
      <c r="C19" s="47" t="s">
        <v>26</v>
      </c>
      <c r="D19" s="48"/>
      <c r="E19" s="49"/>
      <c r="F19" s="50"/>
    </row>
    <row r="20" spans="1:6" ht="14.25" customHeight="1">
      <c r="A20" s="180"/>
      <c r="B20" s="46"/>
      <c r="C20" s="47" t="s">
        <v>20</v>
      </c>
      <c r="D20" s="48"/>
      <c r="E20" s="49"/>
      <c r="F20" s="50"/>
    </row>
    <row r="21" spans="1:6" ht="14.25" customHeight="1">
      <c r="A21" s="180"/>
      <c r="B21" s="51"/>
      <c r="C21" s="52" t="s">
        <v>21</v>
      </c>
      <c r="D21" s="53"/>
      <c r="E21" s="26"/>
      <c r="F21" s="54"/>
    </row>
    <row r="22" spans="1:6" ht="14.25" customHeight="1">
      <c r="A22" s="180"/>
      <c r="B22" s="55"/>
      <c r="C22" s="43" t="s">
        <v>22</v>
      </c>
      <c r="D22" s="45"/>
      <c r="E22" s="56"/>
      <c r="F22" s="29"/>
    </row>
    <row r="23" spans="1:6" ht="14.25" customHeight="1">
      <c r="A23" s="174">
        <v>6</v>
      </c>
      <c r="B23" s="1" t="s">
        <v>27</v>
      </c>
      <c r="C23" s="37" t="s">
        <v>26</v>
      </c>
      <c r="D23" s="38">
        <v>1</v>
      </c>
      <c r="E23" s="39">
        <v>15000</v>
      </c>
      <c r="F23" s="24">
        <v>0</v>
      </c>
    </row>
    <row r="24" spans="1:6" ht="14.25" customHeight="1">
      <c r="A24" s="174"/>
      <c r="B24" s="1"/>
      <c r="C24" s="37" t="s">
        <v>20</v>
      </c>
      <c r="D24" s="40">
        <v>0</v>
      </c>
      <c r="E24" s="39">
        <v>0</v>
      </c>
      <c r="F24" s="24">
        <v>0</v>
      </c>
    </row>
    <row r="25" spans="1:6" ht="14.25" customHeight="1">
      <c r="A25" s="174"/>
      <c r="B25" s="1"/>
      <c r="C25" s="37" t="s">
        <v>21</v>
      </c>
      <c r="D25" s="40">
        <v>0</v>
      </c>
      <c r="E25" s="39">
        <v>0</v>
      </c>
      <c r="F25" s="24">
        <v>0</v>
      </c>
    </row>
    <row r="26" spans="1:6" ht="14.25" customHeight="1">
      <c r="A26" s="174"/>
      <c r="B26" s="1"/>
      <c r="C26" s="37" t="s">
        <v>22</v>
      </c>
      <c r="D26" s="40">
        <v>0</v>
      </c>
      <c r="E26" s="39">
        <v>0</v>
      </c>
      <c r="F26" s="24">
        <v>0</v>
      </c>
    </row>
    <row r="27" spans="1:6" ht="14.25" customHeight="1">
      <c r="A27" s="174"/>
      <c r="B27" s="1"/>
      <c r="C27" s="37" t="s">
        <v>28</v>
      </c>
      <c r="D27" s="40">
        <v>0</v>
      </c>
      <c r="E27" s="39">
        <v>1500</v>
      </c>
      <c r="F27" s="24">
        <v>0</v>
      </c>
    </row>
    <row r="28" spans="1:6" ht="14.25" customHeight="1">
      <c r="A28" s="174"/>
      <c r="B28" s="42"/>
      <c r="C28" s="43" t="s">
        <v>23</v>
      </c>
      <c r="D28" s="44">
        <v>0</v>
      </c>
      <c r="E28" s="45">
        <v>0</v>
      </c>
      <c r="F28" s="31">
        <v>600</v>
      </c>
    </row>
    <row r="29" spans="1:6" ht="14.25" customHeight="1">
      <c r="A29" s="174"/>
      <c r="B29" s="1" t="s">
        <v>27</v>
      </c>
      <c r="C29" s="37" t="s">
        <v>26</v>
      </c>
      <c r="D29" s="38">
        <v>0</v>
      </c>
      <c r="E29" s="39">
        <v>0</v>
      </c>
      <c r="F29" s="24">
        <v>0</v>
      </c>
    </row>
    <row r="30" spans="1:6" ht="14.25" customHeight="1">
      <c r="A30" s="174"/>
      <c r="B30" s="1" t="s">
        <v>29</v>
      </c>
      <c r="C30" s="37" t="s">
        <v>20</v>
      </c>
      <c r="D30" s="40">
        <v>0</v>
      </c>
      <c r="E30" s="39">
        <v>0</v>
      </c>
      <c r="F30" s="24">
        <v>0</v>
      </c>
    </row>
    <row r="31" spans="1:6" ht="14.25" customHeight="1">
      <c r="A31" s="174"/>
      <c r="B31" s="1"/>
      <c r="C31" s="37" t="s">
        <v>21</v>
      </c>
      <c r="D31" s="40">
        <v>0</v>
      </c>
      <c r="E31" s="39">
        <v>0</v>
      </c>
      <c r="F31" s="24">
        <v>0</v>
      </c>
    </row>
    <row r="32" spans="1:6" ht="14.25" customHeight="1">
      <c r="A32" s="174"/>
      <c r="B32" s="1"/>
      <c r="C32" s="37" t="s">
        <v>22</v>
      </c>
      <c r="D32" s="40">
        <v>0</v>
      </c>
      <c r="E32" s="39">
        <v>0</v>
      </c>
      <c r="F32" s="24">
        <v>0</v>
      </c>
    </row>
    <row r="33" spans="1:6" ht="14.25" customHeight="1">
      <c r="A33" s="174"/>
      <c r="B33" s="1"/>
      <c r="C33" s="37" t="s">
        <v>28</v>
      </c>
      <c r="D33" s="40">
        <v>0</v>
      </c>
      <c r="E33" s="39">
        <v>0</v>
      </c>
      <c r="F33" s="24">
        <v>0</v>
      </c>
    </row>
    <row r="34" spans="1:6" ht="14.25" customHeight="1">
      <c r="A34" s="174"/>
      <c r="B34" s="42"/>
      <c r="C34" s="43" t="s">
        <v>23</v>
      </c>
      <c r="D34" s="44">
        <v>0</v>
      </c>
      <c r="E34" s="45">
        <v>0</v>
      </c>
      <c r="F34" s="31">
        <v>0</v>
      </c>
    </row>
    <row r="35" spans="1:6" ht="14.25" customHeight="1">
      <c r="A35" s="174">
        <v>7</v>
      </c>
      <c r="B35" s="1" t="s">
        <v>30</v>
      </c>
      <c r="C35" s="37" t="s">
        <v>26</v>
      </c>
      <c r="D35" s="38">
        <v>9</v>
      </c>
      <c r="E35" s="39">
        <v>165250</v>
      </c>
      <c r="F35" s="25">
        <v>0</v>
      </c>
    </row>
    <row r="36" spans="1:6" ht="14.25" customHeight="1">
      <c r="A36" s="174"/>
      <c r="B36" s="1" t="s">
        <v>31</v>
      </c>
      <c r="C36" s="37" t="s">
        <v>20</v>
      </c>
      <c r="D36" s="40">
        <v>0</v>
      </c>
      <c r="E36" s="39">
        <v>0</v>
      </c>
      <c r="F36" s="25">
        <v>0</v>
      </c>
    </row>
    <row r="37" spans="1:6" ht="14.25" customHeight="1">
      <c r="A37" s="174"/>
      <c r="B37" s="1"/>
      <c r="C37" s="37" t="s">
        <v>21</v>
      </c>
      <c r="D37" s="40">
        <v>0</v>
      </c>
      <c r="E37" s="39">
        <v>7500</v>
      </c>
      <c r="F37" s="25">
        <v>0</v>
      </c>
    </row>
    <row r="38" spans="1:6" ht="14.25" customHeight="1">
      <c r="A38" s="174"/>
      <c r="B38" s="1"/>
      <c r="C38" s="37" t="s">
        <v>22</v>
      </c>
      <c r="D38" s="40">
        <v>0</v>
      </c>
      <c r="E38" s="39">
        <v>1521</v>
      </c>
      <c r="F38" s="25">
        <v>0</v>
      </c>
    </row>
    <row r="39" spans="1:6" ht="14.25" customHeight="1">
      <c r="A39" s="174"/>
      <c r="B39" s="42"/>
      <c r="C39" s="43" t="s">
        <v>23</v>
      </c>
      <c r="D39" s="44">
        <v>0</v>
      </c>
      <c r="E39" s="45">
        <v>0</v>
      </c>
      <c r="F39" s="31">
        <v>6610</v>
      </c>
    </row>
    <row r="40" spans="1:6" ht="14.25" customHeight="1">
      <c r="A40" s="174">
        <v>8</v>
      </c>
      <c r="B40" s="1" t="s">
        <v>32</v>
      </c>
      <c r="C40" s="37" t="s">
        <v>26</v>
      </c>
      <c r="D40" s="38">
        <v>8</v>
      </c>
      <c r="E40" s="40">
        <v>0</v>
      </c>
      <c r="F40" s="57">
        <v>132700</v>
      </c>
    </row>
    <row r="41" spans="1:6" ht="14.25" customHeight="1">
      <c r="A41" s="174"/>
      <c r="B41" s="1"/>
      <c r="C41" s="37" t="s">
        <v>20</v>
      </c>
      <c r="D41" s="40">
        <v>0</v>
      </c>
      <c r="E41" s="40">
        <v>0</v>
      </c>
      <c r="F41" s="26">
        <v>0</v>
      </c>
    </row>
    <row r="42" spans="1:6" ht="14.25" customHeight="1">
      <c r="A42" s="174"/>
      <c r="B42" s="1"/>
      <c r="C42" s="37" t="s">
        <v>21</v>
      </c>
      <c r="D42" s="40">
        <v>0</v>
      </c>
      <c r="E42" s="40">
        <v>0</v>
      </c>
      <c r="F42" s="26">
        <v>15000</v>
      </c>
    </row>
    <row r="43" spans="1:6" ht="14.25" customHeight="1">
      <c r="A43" s="174"/>
      <c r="B43" s="1"/>
      <c r="C43" s="37" t="s">
        <v>22</v>
      </c>
      <c r="D43" s="40">
        <v>0</v>
      </c>
      <c r="E43" s="40">
        <v>0</v>
      </c>
      <c r="F43" s="26">
        <v>2656</v>
      </c>
    </row>
    <row r="44" spans="1:6" ht="14.25" customHeight="1">
      <c r="A44" s="174"/>
      <c r="B44" s="1"/>
      <c r="C44" s="37" t="s">
        <v>28</v>
      </c>
      <c r="D44" s="40">
        <v>0</v>
      </c>
      <c r="E44" s="39">
        <v>21200</v>
      </c>
      <c r="F44" s="24">
        <v>0</v>
      </c>
    </row>
    <row r="45" spans="1:6" ht="14.25" customHeight="1">
      <c r="A45" s="174"/>
      <c r="B45" s="42"/>
      <c r="C45" s="43" t="s">
        <v>23</v>
      </c>
      <c r="D45" s="44">
        <v>0</v>
      </c>
      <c r="E45" s="56">
        <v>5308</v>
      </c>
      <c r="F45" s="31">
        <v>0</v>
      </c>
    </row>
    <row r="46" spans="1:6" ht="14.25" customHeight="1">
      <c r="A46" s="174">
        <v>9</v>
      </c>
      <c r="B46" s="1" t="s">
        <v>33</v>
      </c>
      <c r="C46" s="37" t="s">
        <v>26</v>
      </c>
      <c r="D46" s="38">
        <v>0</v>
      </c>
      <c r="E46" s="40">
        <v>0</v>
      </c>
      <c r="F46" s="57">
        <v>0</v>
      </c>
    </row>
    <row r="47" spans="1:6" ht="14.25" customHeight="1">
      <c r="A47" s="174"/>
      <c r="B47" s="1"/>
      <c r="C47" s="37" t="s">
        <v>20</v>
      </c>
      <c r="D47" s="40">
        <v>0</v>
      </c>
      <c r="E47" s="40">
        <v>0</v>
      </c>
      <c r="F47" s="26">
        <v>0</v>
      </c>
    </row>
    <row r="48" spans="1:6" ht="14.25" customHeight="1">
      <c r="A48" s="174"/>
      <c r="B48" s="1"/>
      <c r="C48" s="37" t="s">
        <v>21</v>
      </c>
      <c r="D48" s="40">
        <v>0</v>
      </c>
      <c r="E48" s="40">
        <v>0</v>
      </c>
      <c r="F48" s="26">
        <v>0</v>
      </c>
    </row>
    <row r="49" spans="1:6" ht="14.25" customHeight="1">
      <c r="A49" s="174"/>
      <c r="B49" s="1"/>
      <c r="C49" s="37" t="s">
        <v>22</v>
      </c>
      <c r="D49" s="40">
        <v>0</v>
      </c>
      <c r="E49" s="40">
        <v>0</v>
      </c>
      <c r="F49" s="26">
        <v>0</v>
      </c>
    </row>
    <row r="50" spans="1:6" ht="14.25" customHeight="1">
      <c r="A50" s="174"/>
      <c r="B50" s="1"/>
      <c r="C50" s="37" t="s">
        <v>28</v>
      </c>
      <c r="D50" s="40">
        <v>0</v>
      </c>
      <c r="E50" s="39">
        <v>0</v>
      </c>
      <c r="F50" s="24">
        <v>0</v>
      </c>
    </row>
    <row r="51" spans="1:6" ht="14.25" customHeight="1">
      <c r="A51" s="174"/>
      <c r="B51" s="42"/>
      <c r="C51" s="43" t="s">
        <v>23</v>
      </c>
      <c r="D51" s="44">
        <v>0</v>
      </c>
      <c r="E51" s="56">
        <v>0</v>
      </c>
      <c r="F51" s="31">
        <v>0</v>
      </c>
    </row>
    <row r="52" spans="1:6" ht="14.25" customHeight="1">
      <c r="A52" s="175">
        <v>10</v>
      </c>
      <c r="B52" s="1" t="s">
        <v>34</v>
      </c>
      <c r="C52" s="37" t="s">
        <v>26</v>
      </c>
      <c r="D52" s="38"/>
      <c r="E52" s="39"/>
      <c r="F52" s="26"/>
    </row>
    <row r="53" spans="1:6" ht="14.25" customHeight="1">
      <c r="A53" s="175"/>
      <c r="B53" s="1" t="s">
        <v>35</v>
      </c>
      <c r="C53" s="37" t="s">
        <v>20</v>
      </c>
      <c r="D53" s="40"/>
      <c r="E53" s="39"/>
      <c r="F53" s="26"/>
    </row>
    <row r="54" spans="1:6" ht="14.25" customHeight="1">
      <c r="A54" s="175"/>
      <c r="B54" s="1"/>
      <c r="C54" s="37" t="s">
        <v>21</v>
      </c>
      <c r="D54" s="40"/>
      <c r="E54" s="39"/>
      <c r="F54" s="26"/>
    </row>
    <row r="55" spans="1:6" ht="14.25" customHeight="1">
      <c r="A55" s="175"/>
      <c r="B55" s="1"/>
      <c r="C55" s="37" t="s">
        <v>22</v>
      </c>
      <c r="D55" s="40"/>
      <c r="E55" s="39"/>
      <c r="F55" s="26"/>
    </row>
    <row r="56" spans="1:6" ht="14.25" customHeight="1">
      <c r="A56" s="175"/>
      <c r="B56" s="1"/>
      <c r="C56" s="37" t="s">
        <v>28</v>
      </c>
      <c r="D56" s="40"/>
      <c r="E56" s="39"/>
      <c r="F56" s="25"/>
    </row>
    <row r="57" spans="1:6" ht="14.25" customHeight="1">
      <c r="A57" s="175"/>
      <c r="B57" s="51"/>
      <c r="C57" s="58" t="s">
        <v>23</v>
      </c>
      <c r="D57" s="24"/>
      <c r="E57" s="39"/>
      <c r="F57" s="26"/>
    </row>
    <row r="58" spans="1:6" ht="14.25" customHeight="1">
      <c r="A58" s="175"/>
      <c r="B58" s="1" t="s">
        <v>34</v>
      </c>
      <c r="C58" s="37" t="s">
        <v>26</v>
      </c>
      <c r="D58" s="38"/>
      <c r="E58" s="39"/>
      <c r="F58" s="26"/>
    </row>
    <row r="59" spans="1:6" ht="14.25" customHeight="1">
      <c r="A59" s="175"/>
      <c r="B59" s="1" t="s">
        <v>36</v>
      </c>
      <c r="C59" s="37" t="s">
        <v>20</v>
      </c>
      <c r="D59" s="40"/>
      <c r="E59" s="39"/>
      <c r="F59" s="26"/>
    </row>
    <row r="60" spans="1:6" ht="14.25" customHeight="1">
      <c r="A60" s="175"/>
      <c r="B60" s="59" t="s">
        <v>37</v>
      </c>
      <c r="C60" s="37" t="s">
        <v>21</v>
      </c>
      <c r="D60" s="40"/>
      <c r="E60" s="39"/>
      <c r="F60" s="26"/>
    </row>
    <row r="61" spans="1:6" ht="14.25" customHeight="1">
      <c r="A61" s="175"/>
      <c r="B61" s="59"/>
      <c r="C61" s="37" t="s">
        <v>22</v>
      </c>
      <c r="D61" s="40"/>
      <c r="E61" s="39"/>
      <c r="F61" s="26"/>
    </row>
    <row r="62" spans="1:6" ht="14.25" customHeight="1">
      <c r="A62" s="175"/>
      <c r="B62" s="59"/>
      <c r="C62" s="37" t="s">
        <v>28</v>
      </c>
      <c r="D62" s="40"/>
      <c r="E62" s="39"/>
      <c r="F62" s="26"/>
    </row>
    <row r="63" spans="1:6" ht="14.25" customHeight="1">
      <c r="A63" s="175"/>
      <c r="B63" s="42"/>
      <c r="C63" s="58" t="s">
        <v>23</v>
      </c>
      <c r="D63" s="40"/>
      <c r="E63" s="39"/>
      <c r="F63" s="26"/>
    </row>
    <row r="64" spans="1:6" ht="14.25" customHeight="1">
      <c r="A64" s="60">
        <v>11</v>
      </c>
      <c r="B64" s="61" t="s">
        <v>38</v>
      </c>
      <c r="C64" s="62"/>
      <c r="D64" s="21"/>
      <c r="E64" s="63">
        <f>SUM(E13:E18,E23:E28,E34,E39,E40:E45,E51,E52:E57,E63)</f>
        <v>566228</v>
      </c>
      <c r="F64" s="64">
        <f>SUM(F13:F18,F23:F28,F34,F39,F40:F45,F51,F52:F57,F63)</f>
        <v>173754</v>
      </c>
    </row>
    <row r="65" spans="1:6" ht="14.25" customHeight="1">
      <c r="A65" s="176">
        <v>12</v>
      </c>
      <c r="B65" s="65" t="s">
        <v>39</v>
      </c>
      <c r="C65" s="66"/>
      <c r="D65" s="63" t="s">
        <v>143</v>
      </c>
      <c r="E65" s="63">
        <f>E17+E18+E28+E34+E39+E45+E51+E63+E57</f>
        <v>5308</v>
      </c>
      <c r="F65" s="64">
        <f>F17+F18+F28+F34+F39+F45+F51+F63+F57</f>
        <v>23398</v>
      </c>
    </row>
    <row r="66" spans="1:6" ht="14.25" customHeight="1">
      <c r="A66" s="176"/>
      <c r="B66" s="42"/>
      <c r="C66" s="43" t="s">
        <v>40</v>
      </c>
      <c r="D66" s="67"/>
      <c r="E66" s="44">
        <f>IF(E65&gt;0,IF(D66&gt;0,E65*D66/(100+D66),0),0)</f>
        <v>0</v>
      </c>
      <c r="F66" s="30">
        <f>IF(F65&gt;0,IF(D66&gt;0,F65*D66/(100+D66),0),0)</f>
        <v>0</v>
      </c>
    </row>
    <row r="67" spans="1:6" ht="14.25" customHeight="1">
      <c r="A67" s="32">
        <v>13</v>
      </c>
      <c r="B67" s="33" t="s">
        <v>41</v>
      </c>
      <c r="C67" s="34"/>
      <c r="D67" s="35"/>
      <c r="E67" s="35">
        <f>IF((E64-F64)&gt;0,E64-F64,0)</f>
        <v>392474</v>
      </c>
      <c r="F67" s="36">
        <f>IF((E64-F64)&lt;0,-(E64-F64),0)</f>
        <v>0</v>
      </c>
    </row>
    <row r="68" spans="1:6" ht="14.25" customHeight="1">
      <c r="A68" s="32">
        <v>14</v>
      </c>
      <c r="B68" s="33" t="s">
        <v>42</v>
      </c>
      <c r="C68" s="34"/>
      <c r="D68" s="35"/>
      <c r="E68" s="68">
        <f>SUM(E29:E33,E35:E38,E46:E50,E58:E62)</f>
        <v>174271</v>
      </c>
      <c r="F68" s="69">
        <f>SUM(F29:F33,F35:F38,F46:F50,F58:F62)</f>
        <v>0</v>
      </c>
    </row>
    <row r="69" spans="1:6" ht="14.25" customHeight="1">
      <c r="A69" s="177">
        <v>15</v>
      </c>
      <c r="B69" s="1" t="s">
        <v>14</v>
      </c>
      <c r="C69" s="1"/>
      <c r="D69" s="40"/>
      <c r="E69" s="40"/>
      <c r="F69" s="24"/>
    </row>
    <row r="70" spans="1:6" ht="14.25" customHeight="1">
      <c r="A70" s="177"/>
      <c r="B70" s="22"/>
      <c r="C70" s="23" t="s">
        <v>15</v>
      </c>
      <c r="D70" s="40"/>
      <c r="E70" s="41"/>
      <c r="F70" s="26"/>
    </row>
    <row r="71" spans="1:6" ht="14.25" customHeight="1">
      <c r="A71" s="177"/>
      <c r="B71" s="22"/>
      <c r="C71" s="23" t="s">
        <v>16</v>
      </c>
      <c r="D71" s="40"/>
      <c r="E71" s="41"/>
      <c r="F71" s="26"/>
    </row>
    <row r="72" spans="1:6" ht="14.25" customHeight="1">
      <c r="A72" s="177"/>
      <c r="B72" s="70"/>
      <c r="C72" s="71" t="s">
        <v>16</v>
      </c>
      <c r="D72" s="40"/>
      <c r="E72" s="41"/>
      <c r="F72" s="26"/>
    </row>
    <row r="73" spans="1:6" ht="14.25" customHeight="1">
      <c r="A73" s="177"/>
      <c r="B73" s="27" t="s">
        <v>43</v>
      </c>
      <c r="C73" s="28"/>
      <c r="D73" s="44"/>
      <c r="E73" s="45"/>
      <c r="F73" s="31"/>
    </row>
    <row r="74" spans="1:6" ht="14.25" customHeight="1">
      <c r="A74" s="32">
        <v>16</v>
      </c>
      <c r="B74" s="33" t="s">
        <v>38</v>
      </c>
      <c r="C74" s="34"/>
      <c r="D74" s="35"/>
      <c r="E74" s="35"/>
      <c r="F74" s="36">
        <f>F70+F71+F72</f>
        <v>0</v>
      </c>
    </row>
    <row r="75" spans="1:6" ht="14.25" customHeight="1">
      <c r="A75" s="32">
        <v>16</v>
      </c>
      <c r="B75" s="72" t="s">
        <v>43</v>
      </c>
      <c r="C75" s="34"/>
      <c r="D75" s="35"/>
      <c r="E75" s="35">
        <f>E67+E7</f>
        <v>392474</v>
      </c>
      <c r="F75" s="36">
        <f>F74+F67+F7+F9+F10+F11</f>
        <v>0</v>
      </c>
    </row>
    <row r="76" spans="1:6" ht="14.25" customHeight="1">
      <c r="A76" s="32">
        <v>17</v>
      </c>
      <c r="B76" s="16" t="s">
        <v>44</v>
      </c>
      <c r="C76" s="34"/>
      <c r="D76" s="35"/>
      <c r="E76" s="35">
        <f>IF((E75-F75)&gt;0,E75-F75,0)</f>
        <v>392474</v>
      </c>
      <c r="F76" s="36">
        <f>IF((E75-F75)&lt;0,-(E75-F75),0)</f>
        <v>0</v>
      </c>
    </row>
    <row r="77" spans="1:6" ht="14.25" customHeight="1">
      <c r="A77" s="177">
        <v>18</v>
      </c>
      <c r="B77" s="1" t="s">
        <v>14</v>
      </c>
      <c r="C77" s="1"/>
      <c r="D77" s="40"/>
      <c r="E77" s="40"/>
      <c r="F77" s="24"/>
    </row>
    <row r="78" spans="1:6" ht="14.25" customHeight="1">
      <c r="A78" s="177"/>
      <c r="B78" s="22">
        <v>1</v>
      </c>
      <c r="C78" s="23" t="s">
        <v>16</v>
      </c>
      <c r="D78" s="40"/>
      <c r="E78" s="41"/>
      <c r="F78" s="26"/>
    </row>
    <row r="79" spans="1:6" ht="14.25" customHeight="1">
      <c r="A79" s="177"/>
      <c r="B79" s="22">
        <v>2</v>
      </c>
      <c r="C79" s="23" t="s">
        <v>16</v>
      </c>
      <c r="D79" s="40"/>
      <c r="E79" s="41"/>
      <c r="F79" s="26"/>
    </row>
    <row r="80" spans="1:6" ht="14.25" customHeight="1">
      <c r="A80" s="177"/>
      <c r="B80" s="70">
        <v>3</v>
      </c>
      <c r="C80" s="71" t="s">
        <v>16</v>
      </c>
      <c r="D80" s="40"/>
      <c r="E80" s="41"/>
      <c r="F80" s="26"/>
    </row>
    <row r="81" spans="1:6" ht="14.25" customHeight="1">
      <c r="A81" s="177"/>
      <c r="B81" s="73" t="s">
        <v>43</v>
      </c>
      <c r="C81" s="61"/>
      <c r="D81" s="44"/>
      <c r="E81" s="44"/>
      <c r="F81" s="29">
        <f>F78+F79+F80</f>
        <v>0</v>
      </c>
    </row>
    <row r="82" spans="1:6" ht="14.25" customHeight="1">
      <c r="A82" s="32">
        <v>19</v>
      </c>
      <c r="B82" s="33" t="s">
        <v>45</v>
      </c>
      <c r="C82" s="34"/>
      <c r="D82" s="35"/>
      <c r="E82" s="35"/>
      <c r="F82" s="74">
        <f>F81+F74</f>
        <v>0</v>
      </c>
    </row>
    <row r="83" spans="1:6" ht="14.25" customHeight="1">
      <c r="A83" s="32">
        <v>20</v>
      </c>
      <c r="B83" s="33" t="s">
        <v>46</v>
      </c>
      <c r="C83" s="34"/>
      <c r="D83" s="35"/>
      <c r="E83" s="35">
        <f>IF((E76-F81)&gt;0,E76-F81,0)</f>
        <v>392474</v>
      </c>
      <c r="F83" s="36">
        <f>IF((F76+F81-E76)&gt;0,F76+F81-E76,0)</f>
        <v>0</v>
      </c>
    </row>
    <row r="85" spans="2:7" ht="12.75" customHeight="1">
      <c r="B85" s="75" t="s">
        <v>47</v>
      </c>
      <c r="C85" s="76" t="s">
        <v>148</v>
      </c>
      <c r="D85" s="75" t="s">
        <v>48</v>
      </c>
      <c r="F85" s="77" t="s">
        <v>147</v>
      </c>
      <c r="G85" s="75"/>
    </row>
    <row r="86" ht="14.25" customHeight="1"/>
  </sheetData>
  <sheetProtection selectLockedCells="1" selectUnlockedCells="1"/>
  <mergeCells count="12">
    <mergeCell ref="A1:F1"/>
    <mergeCell ref="A8:A11"/>
    <mergeCell ref="A13:A18"/>
    <mergeCell ref="A19:A22"/>
    <mergeCell ref="A23:A34"/>
    <mergeCell ref="A35:A39"/>
    <mergeCell ref="A40:A45"/>
    <mergeCell ref="A46:A51"/>
    <mergeCell ref="A52:A63"/>
    <mergeCell ref="A65:A66"/>
    <mergeCell ref="A69:A73"/>
    <mergeCell ref="A77:A81"/>
  </mergeCells>
  <printOptions/>
  <pageMargins left="0.9840277777777777" right="0.39375" top="0.5118055555555555" bottom="0.5118055555555555" header="0.5118055555555555" footer="0.5118055555555555"/>
  <pageSetup horizontalDpi="300" verticalDpi="300" orientation="portrait" paperSize="9" scale="9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150" zoomScaleSheetLayoutView="150" zoomScalePageLayoutView="0" workbookViewId="0" topLeftCell="A64">
      <selection activeCell="F86" sqref="F86"/>
    </sheetView>
  </sheetViews>
  <sheetFormatPr defaultColWidth="9.00390625" defaultRowHeight="12.75" customHeight="1"/>
  <cols>
    <col min="1" max="1" width="3.125" style="0" customWidth="1"/>
    <col min="2" max="2" width="27.00390625" style="0" customWidth="1"/>
    <col min="3" max="3" width="19.75390625" style="0" customWidth="1"/>
    <col min="4" max="4" width="8.25390625" style="0" customWidth="1"/>
    <col min="5" max="5" width="15.625" style="0" customWidth="1"/>
    <col min="6" max="6" width="16.875" style="0" customWidth="1"/>
  </cols>
  <sheetData>
    <row r="1" spans="1:6" ht="12.75" customHeight="1">
      <c r="A1" s="179" t="s">
        <v>49</v>
      </c>
      <c r="B1" s="179"/>
      <c r="C1" s="179"/>
      <c r="D1" s="179"/>
      <c r="E1" s="179"/>
      <c r="F1" s="179"/>
    </row>
    <row r="2" spans="1:6" ht="12.75" customHeight="1">
      <c r="A2" s="1"/>
      <c r="B2" s="2" t="s">
        <v>1</v>
      </c>
      <c r="C2" s="3" t="s">
        <v>2</v>
      </c>
      <c r="D2" s="4"/>
      <c r="E2" s="4" t="s">
        <v>3</v>
      </c>
      <c r="F2" s="5" t="s">
        <v>145</v>
      </c>
    </row>
    <row r="3" spans="1:6" ht="12.75" customHeight="1">
      <c r="A3" s="1"/>
      <c r="B3" s="2" t="s">
        <v>4</v>
      </c>
      <c r="C3" s="5" t="s">
        <v>141</v>
      </c>
      <c r="D3" s="4"/>
      <c r="E3" s="6" t="s">
        <v>5</v>
      </c>
      <c r="F3" s="7" t="s">
        <v>146</v>
      </c>
    </row>
    <row r="4" spans="1:6" ht="12.75" customHeight="1">
      <c r="A4" s="1"/>
      <c r="B4" s="2" t="s">
        <v>6</v>
      </c>
      <c r="C4" s="8" t="s">
        <v>142</v>
      </c>
      <c r="D4" s="4"/>
      <c r="E4" s="78" t="s">
        <v>7</v>
      </c>
      <c r="F4" s="9" t="s">
        <v>144</v>
      </c>
    </row>
    <row r="5" spans="1:6" ht="12.75" customHeight="1">
      <c r="A5" s="1"/>
      <c r="B5" s="2" t="s">
        <v>8</v>
      </c>
      <c r="C5" s="10" t="s">
        <v>132</v>
      </c>
      <c r="D5" s="1"/>
      <c r="E5" s="11" t="s">
        <v>9</v>
      </c>
      <c r="F5" s="12"/>
    </row>
    <row r="6" spans="1:6" ht="19.5" customHeight="1">
      <c r="A6" s="13"/>
      <c r="B6" s="13"/>
      <c r="C6" s="13"/>
      <c r="D6" s="14" t="s">
        <v>10</v>
      </c>
      <c r="E6" s="13" t="s">
        <v>11</v>
      </c>
      <c r="F6" s="13" t="s">
        <v>12</v>
      </c>
    </row>
    <row r="7" spans="1:6" ht="12.75" customHeight="1">
      <c r="A7" s="15">
        <v>1</v>
      </c>
      <c r="B7" s="16" t="s">
        <v>13</v>
      </c>
      <c r="C7" s="17"/>
      <c r="D7" s="18"/>
      <c r="E7" s="19"/>
      <c r="F7" s="19"/>
    </row>
    <row r="8" spans="1:6" ht="12.75" customHeight="1">
      <c r="A8" s="174">
        <v>2</v>
      </c>
      <c r="B8" s="20" t="s">
        <v>14</v>
      </c>
      <c r="C8" s="1"/>
      <c r="D8" s="21"/>
      <c r="E8" s="21"/>
      <c r="F8" s="21"/>
    </row>
    <row r="9" spans="1:6" ht="12.75" customHeight="1">
      <c r="A9" s="174"/>
      <c r="B9" s="22">
        <v>1</v>
      </c>
      <c r="C9" s="23" t="s">
        <v>15</v>
      </c>
      <c r="D9" s="24"/>
      <c r="E9" s="25"/>
      <c r="F9" s="26"/>
    </row>
    <row r="10" spans="1:6" ht="12.75" customHeight="1">
      <c r="A10" s="174"/>
      <c r="B10" s="22">
        <v>2</v>
      </c>
      <c r="C10" s="23" t="s">
        <v>16</v>
      </c>
      <c r="D10" s="24"/>
      <c r="E10" s="25"/>
      <c r="F10" s="26"/>
    </row>
    <row r="11" spans="1:6" ht="12.75" customHeight="1">
      <c r="A11" s="174"/>
      <c r="B11" s="27">
        <v>3</v>
      </c>
      <c r="C11" s="28" t="s">
        <v>16</v>
      </c>
      <c r="D11" s="29"/>
      <c r="E11" s="30"/>
      <c r="F11" s="31"/>
    </row>
    <row r="12" spans="1:6" ht="12.75" customHeight="1">
      <c r="A12" s="32">
        <v>3</v>
      </c>
      <c r="B12" s="33" t="s">
        <v>17</v>
      </c>
      <c r="C12" s="34"/>
      <c r="D12" s="35"/>
      <c r="E12" s="35">
        <f>IF((E7+E9+E10+E11-F7-F9-F10-F11)&gt;0,E7+E9+E10+E11-F7-F9-F10-F11,0)</f>
        <v>0</v>
      </c>
      <c r="F12" s="36">
        <f>IF((E7+E9+E10+E11-F7-F9-F10-F11)&lt;0,-(E7+E9+E10+E11-F7-F9-F10-F11),0)</f>
        <v>0</v>
      </c>
    </row>
    <row r="13" spans="1:6" ht="12.75" customHeight="1">
      <c r="A13" s="174">
        <v>4</v>
      </c>
      <c r="B13" s="1" t="s">
        <v>18</v>
      </c>
      <c r="C13" s="37" t="s">
        <v>19</v>
      </c>
      <c r="D13" s="38">
        <v>27</v>
      </c>
      <c r="E13" s="39">
        <v>242175</v>
      </c>
      <c r="F13" s="24">
        <v>0</v>
      </c>
    </row>
    <row r="14" spans="1:6" ht="12.75" customHeight="1">
      <c r="A14" s="174"/>
      <c r="B14" s="1"/>
      <c r="C14" s="37" t="s">
        <v>20</v>
      </c>
      <c r="D14" s="40">
        <v>0</v>
      </c>
      <c r="E14" s="39">
        <v>12446</v>
      </c>
      <c r="F14" s="24">
        <v>0</v>
      </c>
    </row>
    <row r="15" spans="1:6" ht="12.75" customHeight="1">
      <c r="A15" s="174"/>
      <c r="B15" s="1"/>
      <c r="C15" s="37" t="s">
        <v>21</v>
      </c>
      <c r="D15" s="40">
        <v>0</v>
      </c>
      <c r="E15" s="39">
        <v>48324</v>
      </c>
      <c r="F15" s="24">
        <v>0</v>
      </c>
    </row>
    <row r="16" spans="1:6" ht="12.75" customHeight="1">
      <c r="A16" s="174"/>
      <c r="B16" s="1"/>
      <c r="C16" s="37" t="s">
        <v>22</v>
      </c>
      <c r="D16" s="40">
        <v>0</v>
      </c>
      <c r="E16" s="39">
        <v>6084</v>
      </c>
      <c r="F16" s="24">
        <v>0</v>
      </c>
    </row>
    <row r="17" spans="1:6" ht="12.75" customHeight="1">
      <c r="A17" s="174"/>
      <c r="B17" s="1"/>
      <c r="C17" s="37" t="s">
        <v>23</v>
      </c>
      <c r="D17" s="40">
        <v>0</v>
      </c>
      <c r="E17" s="41">
        <v>0</v>
      </c>
      <c r="F17" s="26">
        <v>9243.799999999997</v>
      </c>
    </row>
    <row r="18" spans="1:6" ht="12.75" customHeight="1">
      <c r="A18" s="174"/>
      <c r="B18" s="42"/>
      <c r="C18" s="43" t="s">
        <v>24</v>
      </c>
      <c r="D18" s="44">
        <v>0</v>
      </c>
      <c r="E18" s="45">
        <v>0</v>
      </c>
      <c r="F18" s="31">
        <v>0</v>
      </c>
    </row>
    <row r="19" spans="1:6" s="79" customFormat="1" ht="23.25" customHeight="1">
      <c r="A19" s="180">
        <v>5</v>
      </c>
      <c r="B19" s="46" t="s">
        <v>25</v>
      </c>
      <c r="C19" s="47" t="s">
        <v>26</v>
      </c>
      <c r="D19" s="48"/>
      <c r="E19" s="49"/>
      <c r="F19" s="50"/>
    </row>
    <row r="20" spans="1:6" s="79" customFormat="1" ht="12" customHeight="1">
      <c r="A20" s="180"/>
      <c r="B20" s="46"/>
      <c r="C20" s="47" t="s">
        <v>20</v>
      </c>
      <c r="D20" s="48"/>
      <c r="E20" s="49"/>
      <c r="F20" s="50"/>
    </row>
    <row r="21" spans="1:6" ht="14.25" customHeight="1">
      <c r="A21" s="180"/>
      <c r="B21" s="51"/>
      <c r="C21" s="52" t="s">
        <v>21</v>
      </c>
      <c r="D21" s="53"/>
      <c r="E21" s="26"/>
      <c r="F21" s="54"/>
    </row>
    <row r="22" spans="1:6" ht="14.25" customHeight="1">
      <c r="A22" s="180"/>
      <c r="B22" s="55"/>
      <c r="C22" s="43" t="s">
        <v>22</v>
      </c>
      <c r="D22" s="45"/>
      <c r="E22" s="56"/>
      <c r="F22" s="29"/>
    </row>
    <row r="23" spans="1:6" ht="12.75" customHeight="1">
      <c r="A23" s="174">
        <v>6</v>
      </c>
      <c r="B23" s="1" t="s">
        <v>27</v>
      </c>
      <c r="C23" s="37" t="s">
        <v>26</v>
      </c>
      <c r="D23" s="38"/>
      <c r="E23" s="39"/>
      <c r="F23" s="24"/>
    </row>
    <row r="24" spans="1:6" ht="12.75" customHeight="1">
      <c r="A24" s="174"/>
      <c r="B24" s="1"/>
      <c r="C24" s="37" t="s">
        <v>20</v>
      </c>
      <c r="D24" s="40"/>
      <c r="E24" s="39"/>
      <c r="F24" s="24"/>
    </row>
    <row r="25" spans="1:6" ht="12.75" customHeight="1">
      <c r="A25" s="174"/>
      <c r="B25" s="1"/>
      <c r="C25" s="37" t="s">
        <v>21</v>
      </c>
      <c r="D25" s="40"/>
      <c r="E25" s="39"/>
      <c r="F25" s="24"/>
    </row>
    <row r="26" spans="1:6" ht="12.75" customHeight="1">
      <c r="A26" s="174"/>
      <c r="B26" s="1"/>
      <c r="C26" s="37" t="s">
        <v>22</v>
      </c>
      <c r="D26" s="40"/>
      <c r="E26" s="39"/>
      <c r="F26" s="24"/>
    </row>
    <row r="27" spans="1:6" ht="12.75" customHeight="1">
      <c r="A27" s="174"/>
      <c r="B27" s="1"/>
      <c r="C27" s="37" t="s">
        <v>28</v>
      </c>
      <c r="D27" s="40"/>
      <c r="E27" s="39"/>
      <c r="F27" s="24"/>
    </row>
    <row r="28" spans="1:6" ht="12.75" customHeight="1">
      <c r="A28" s="174"/>
      <c r="B28" s="42"/>
      <c r="C28" s="43" t="s">
        <v>23</v>
      </c>
      <c r="D28" s="44"/>
      <c r="E28" s="45"/>
      <c r="F28" s="31"/>
    </row>
    <row r="29" spans="1:6" ht="12.75" customHeight="1">
      <c r="A29" s="174"/>
      <c r="B29" s="1" t="s">
        <v>27</v>
      </c>
      <c r="C29" s="37" t="s">
        <v>26</v>
      </c>
      <c r="D29" s="38"/>
      <c r="E29" s="39"/>
      <c r="F29" s="24"/>
    </row>
    <row r="30" spans="1:6" ht="12.75" customHeight="1">
      <c r="A30" s="174"/>
      <c r="B30" s="1" t="s">
        <v>29</v>
      </c>
      <c r="C30" s="37" t="s">
        <v>20</v>
      </c>
      <c r="D30" s="40"/>
      <c r="E30" s="39"/>
      <c r="F30" s="24"/>
    </row>
    <row r="31" spans="1:6" ht="12.75" customHeight="1">
      <c r="A31" s="174"/>
      <c r="B31" s="1"/>
      <c r="C31" s="37" t="s">
        <v>21</v>
      </c>
      <c r="D31" s="40"/>
      <c r="E31" s="39"/>
      <c r="F31" s="24"/>
    </row>
    <row r="32" spans="1:6" ht="12.75" customHeight="1">
      <c r="A32" s="174"/>
      <c r="B32" s="1"/>
      <c r="C32" s="37" t="s">
        <v>22</v>
      </c>
      <c r="D32" s="40"/>
      <c r="E32" s="39"/>
      <c r="F32" s="24"/>
    </row>
    <row r="33" spans="1:6" ht="12.75" customHeight="1">
      <c r="A33" s="174"/>
      <c r="B33" s="1"/>
      <c r="C33" s="37" t="s">
        <v>28</v>
      </c>
      <c r="D33" s="40"/>
      <c r="E33" s="39"/>
      <c r="F33" s="24"/>
    </row>
    <row r="34" spans="1:6" ht="12.75" customHeight="1">
      <c r="A34" s="174"/>
      <c r="B34" s="42"/>
      <c r="C34" s="43" t="s">
        <v>23</v>
      </c>
      <c r="D34" s="44"/>
      <c r="E34" s="45"/>
      <c r="F34" s="31"/>
    </row>
    <row r="35" spans="1:6" ht="12.75" customHeight="1">
      <c r="A35" s="174">
        <v>7</v>
      </c>
      <c r="B35" s="1" t="s">
        <v>30</v>
      </c>
      <c r="C35" s="37" t="s">
        <v>26</v>
      </c>
      <c r="D35" s="38">
        <v>4</v>
      </c>
      <c r="E35" s="39">
        <v>195335</v>
      </c>
      <c r="F35" s="25">
        <v>0</v>
      </c>
    </row>
    <row r="36" spans="1:6" ht="12.75" customHeight="1">
      <c r="A36" s="174"/>
      <c r="B36" s="1" t="s">
        <v>31</v>
      </c>
      <c r="C36" s="37" t="s">
        <v>20</v>
      </c>
      <c r="D36" s="40">
        <v>0</v>
      </c>
      <c r="E36" s="39">
        <v>10103</v>
      </c>
      <c r="F36" s="25">
        <v>0</v>
      </c>
    </row>
    <row r="37" spans="1:6" ht="12.75" customHeight="1">
      <c r="A37" s="174"/>
      <c r="B37" s="1"/>
      <c r="C37" s="37" t="s">
        <v>21</v>
      </c>
      <c r="D37" s="40">
        <v>0</v>
      </c>
      <c r="E37" s="39">
        <v>19930</v>
      </c>
      <c r="F37" s="25">
        <v>0</v>
      </c>
    </row>
    <row r="38" spans="1:6" ht="12.75" customHeight="1">
      <c r="A38" s="174"/>
      <c r="B38" s="1"/>
      <c r="C38" s="37" t="s">
        <v>22</v>
      </c>
      <c r="D38" s="40">
        <v>0</v>
      </c>
      <c r="E38" s="39">
        <v>1352</v>
      </c>
      <c r="F38" s="25">
        <v>0</v>
      </c>
    </row>
    <row r="39" spans="1:6" ht="12.75" customHeight="1">
      <c r="A39" s="174"/>
      <c r="B39" s="42"/>
      <c r="C39" s="43" t="s">
        <v>23</v>
      </c>
      <c r="D39" s="44">
        <v>0</v>
      </c>
      <c r="E39" s="45">
        <v>0</v>
      </c>
      <c r="F39" s="31">
        <v>7813.400000000001</v>
      </c>
    </row>
    <row r="40" spans="1:6" ht="12.75" customHeight="1">
      <c r="A40" s="174">
        <v>8</v>
      </c>
      <c r="B40" s="1" t="s">
        <v>32</v>
      </c>
      <c r="C40" s="37" t="s">
        <v>26</v>
      </c>
      <c r="D40" s="38">
        <v>6</v>
      </c>
      <c r="E40" s="40">
        <v>0</v>
      </c>
      <c r="F40" s="57">
        <v>90960</v>
      </c>
    </row>
    <row r="41" spans="1:6" ht="12.75" customHeight="1">
      <c r="A41" s="174"/>
      <c r="B41" s="1"/>
      <c r="C41" s="37" t="s">
        <v>20</v>
      </c>
      <c r="D41" s="40">
        <v>0</v>
      </c>
      <c r="E41" s="40">
        <v>0</v>
      </c>
      <c r="F41" s="26">
        <v>6152</v>
      </c>
    </row>
    <row r="42" spans="1:6" ht="12.75" customHeight="1">
      <c r="A42" s="174"/>
      <c r="B42" s="1"/>
      <c r="C42" s="37" t="s">
        <v>21</v>
      </c>
      <c r="D42" s="40">
        <v>0</v>
      </c>
      <c r="E42" s="40">
        <v>0</v>
      </c>
      <c r="F42" s="26">
        <v>17214</v>
      </c>
    </row>
    <row r="43" spans="1:6" ht="12.75" customHeight="1">
      <c r="A43" s="174"/>
      <c r="B43" s="1"/>
      <c r="C43" s="37" t="s">
        <v>22</v>
      </c>
      <c r="D43" s="40">
        <v>0</v>
      </c>
      <c r="E43" s="40">
        <v>0</v>
      </c>
      <c r="F43" s="26">
        <v>2318</v>
      </c>
    </row>
    <row r="44" spans="1:6" ht="12.75" customHeight="1">
      <c r="A44" s="174"/>
      <c r="B44" s="1"/>
      <c r="C44" s="37" t="s">
        <v>28</v>
      </c>
      <c r="D44" s="40">
        <v>0</v>
      </c>
      <c r="E44" s="39">
        <v>7975</v>
      </c>
      <c r="F44" s="24">
        <v>0</v>
      </c>
    </row>
    <row r="45" spans="1:6" ht="12.75" customHeight="1">
      <c r="A45" s="174"/>
      <c r="B45" s="42"/>
      <c r="C45" s="43" t="s">
        <v>23</v>
      </c>
      <c r="D45" s="44">
        <v>0</v>
      </c>
      <c r="E45" s="56">
        <v>3638.3999999999996</v>
      </c>
      <c r="F45" s="31">
        <v>0</v>
      </c>
    </row>
    <row r="46" spans="1:6" ht="12.75" customHeight="1">
      <c r="A46" s="174">
        <v>9</v>
      </c>
      <c r="B46" s="1" t="s">
        <v>33</v>
      </c>
      <c r="C46" s="37" t="s">
        <v>26</v>
      </c>
      <c r="D46" s="38">
        <v>0</v>
      </c>
      <c r="E46" s="40">
        <v>0</v>
      </c>
      <c r="F46" s="57">
        <v>0</v>
      </c>
    </row>
    <row r="47" spans="1:6" ht="12.75" customHeight="1">
      <c r="A47" s="174"/>
      <c r="B47" s="1"/>
      <c r="C47" s="37" t="s">
        <v>20</v>
      </c>
      <c r="D47" s="40">
        <v>0</v>
      </c>
      <c r="E47" s="40">
        <v>0</v>
      </c>
      <c r="F47" s="26">
        <v>0</v>
      </c>
    </row>
    <row r="48" spans="1:6" ht="12.75" customHeight="1">
      <c r="A48" s="174"/>
      <c r="B48" s="1"/>
      <c r="C48" s="37" t="s">
        <v>21</v>
      </c>
      <c r="D48" s="40">
        <v>0</v>
      </c>
      <c r="E48" s="40">
        <v>0</v>
      </c>
      <c r="F48" s="26">
        <v>0</v>
      </c>
    </row>
    <row r="49" spans="1:6" ht="12.75" customHeight="1">
      <c r="A49" s="174"/>
      <c r="B49" s="1"/>
      <c r="C49" s="37" t="s">
        <v>22</v>
      </c>
      <c r="D49" s="40">
        <v>0</v>
      </c>
      <c r="E49" s="40">
        <v>0</v>
      </c>
      <c r="F49" s="26">
        <v>0</v>
      </c>
    </row>
    <row r="50" spans="1:6" ht="12.75" customHeight="1">
      <c r="A50" s="174"/>
      <c r="B50" s="1"/>
      <c r="C50" s="37" t="s">
        <v>28</v>
      </c>
      <c r="D50" s="40">
        <v>0</v>
      </c>
      <c r="E50" s="39">
        <v>0</v>
      </c>
      <c r="F50" s="24">
        <v>0</v>
      </c>
    </row>
    <row r="51" spans="1:6" ht="12.75" customHeight="1">
      <c r="A51" s="174"/>
      <c r="B51" s="42"/>
      <c r="C51" s="43" t="s">
        <v>23</v>
      </c>
      <c r="D51" s="44">
        <v>0</v>
      </c>
      <c r="E51" s="56">
        <v>0</v>
      </c>
      <c r="F51" s="31">
        <v>0</v>
      </c>
    </row>
    <row r="52" spans="1:6" ht="12.75" customHeight="1">
      <c r="A52" s="175">
        <v>10</v>
      </c>
      <c r="B52" s="1" t="s">
        <v>34</v>
      </c>
      <c r="C52" s="37" t="s">
        <v>26</v>
      </c>
      <c r="D52" s="38"/>
      <c r="E52" s="39"/>
      <c r="F52" s="26"/>
    </row>
    <row r="53" spans="1:6" ht="12.75" customHeight="1">
      <c r="A53" s="175"/>
      <c r="B53" s="1" t="s">
        <v>35</v>
      </c>
      <c r="C53" s="37" t="s">
        <v>20</v>
      </c>
      <c r="D53" s="40"/>
      <c r="E53" s="39"/>
      <c r="F53" s="26"/>
    </row>
    <row r="54" spans="1:6" ht="12.75" customHeight="1">
      <c r="A54" s="175"/>
      <c r="B54" s="1"/>
      <c r="C54" s="37" t="s">
        <v>21</v>
      </c>
      <c r="D54" s="40"/>
      <c r="E54" s="39"/>
      <c r="F54" s="26"/>
    </row>
    <row r="55" spans="1:6" ht="12.75" customHeight="1">
      <c r="A55" s="175"/>
      <c r="B55" s="1"/>
      <c r="C55" s="37" t="s">
        <v>22</v>
      </c>
      <c r="D55" s="40"/>
      <c r="E55" s="39"/>
      <c r="F55" s="26"/>
    </row>
    <row r="56" spans="1:6" ht="12.75" customHeight="1">
      <c r="A56" s="175"/>
      <c r="B56" s="1"/>
      <c r="C56" s="37" t="s">
        <v>28</v>
      </c>
      <c r="D56" s="40"/>
      <c r="E56" s="39"/>
      <c r="F56" s="25"/>
    </row>
    <row r="57" spans="1:6" ht="12.75" customHeight="1">
      <c r="A57" s="175"/>
      <c r="B57" s="51"/>
      <c r="C57" s="58" t="s">
        <v>23</v>
      </c>
      <c r="D57" s="24"/>
      <c r="E57" s="39"/>
      <c r="F57" s="26"/>
    </row>
    <row r="58" spans="1:6" ht="12.75" customHeight="1">
      <c r="A58" s="175"/>
      <c r="B58" s="1" t="s">
        <v>34</v>
      </c>
      <c r="C58" s="37" t="s">
        <v>26</v>
      </c>
      <c r="D58" s="38"/>
      <c r="E58" s="39"/>
      <c r="F58" s="26"/>
    </row>
    <row r="59" spans="1:6" ht="12.75" customHeight="1">
      <c r="A59" s="175"/>
      <c r="B59" s="1" t="s">
        <v>36</v>
      </c>
      <c r="C59" s="37" t="s">
        <v>20</v>
      </c>
      <c r="D59" s="40"/>
      <c r="E59" s="39"/>
      <c r="F59" s="26"/>
    </row>
    <row r="60" spans="1:6" ht="12.75" customHeight="1">
      <c r="A60" s="175"/>
      <c r="B60" s="59" t="s">
        <v>37</v>
      </c>
      <c r="C60" s="37" t="s">
        <v>21</v>
      </c>
      <c r="D60" s="40"/>
      <c r="E60" s="39"/>
      <c r="F60" s="26"/>
    </row>
    <row r="61" spans="1:6" ht="12.75" customHeight="1">
      <c r="A61" s="175"/>
      <c r="B61" s="59"/>
      <c r="C61" s="37" t="s">
        <v>22</v>
      </c>
      <c r="D61" s="40"/>
      <c r="E61" s="39"/>
      <c r="F61" s="26"/>
    </row>
    <row r="62" spans="1:6" ht="12.75" customHeight="1">
      <c r="A62" s="175"/>
      <c r="B62" s="59"/>
      <c r="C62" s="37" t="s">
        <v>28</v>
      </c>
      <c r="D62" s="40"/>
      <c r="E62" s="39"/>
      <c r="F62" s="26"/>
    </row>
    <row r="63" spans="1:6" ht="12.75" customHeight="1">
      <c r="A63" s="175"/>
      <c r="B63" s="42"/>
      <c r="C63" s="58" t="s">
        <v>23</v>
      </c>
      <c r="D63" s="40"/>
      <c r="E63" s="39"/>
      <c r="F63" s="26"/>
    </row>
    <row r="64" spans="1:11" ht="14.25" customHeight="1">
      <c r="A64" s="60">
        <v>11</v>
      </c>
      <c r="B64" s="61" t="s">
        <v>38</v>
      </c>
      <c r="C64" s="62"/>
      <c r="D64" s="21"/>
      <c r="E64" s="63">
        <f>SUM(E13:E18,E23:E28,E34,E39,E40:E45,E51,E52:E57,E63)</f>
        <v>320642.4</v>
      </c>
      <c r="F64" s="64">
        <f>SUM(F13:F18,F23:F28,F34,F39,F40:F45,F51,F52:F57,F63)</f>
        <v>133701.2</v>
      </c>
      <c r="K64" s="80"/>
    </row>
    <row r="65" spans="1:6" ht="14.25" customHeight="1">
      <c r="A65" s="176">
        <v>12</v>
      </c>
      <c r="B65" s="65" t="s">
        <v>39</v>
      </c>
      <c r="C65" s="66"/>
      <c r="D65" s="63" t="s">
        <v>143</v>
      </c>
      <c r="E65" s="63">
        <f>E17+E18+E28+E34+E39+E45+E51+E63+E57</f>
        <v>3638.3999999999996</v>
      </c>
      <c r="F65" s="64">
        <f>F17+F18+F28+F34+F39+F45+F51+F63+F57</f>
        <v>17057.199999999997</v>
      </c>
    </row>
    <row r="66" spans="1:6" ht="14.25" customHeight="1">
      <c r="A66" s="176"/>
      <c r="B66" s="42"/>
      <c r="C66" s="43" t="s">
        <v>40</v>
      </c>
      <c r="D66" s="67"/>
      <c r="E66" s="44">
        <f>IF(E65&gt;0,IF(D66&gt;0,E65*D66/(100+D66),0),0)</f>
        <v>0</v>
      </c>
      <c r="F66" s="30">
        <f>IF(F65&gt;0,IF(D66&gt;0,F65*D66/(100+D66),0),0)</f>
        <v>0</v>
      </c>
    </row>
    <row r="67" spans="1:6" ht="12.75" customHeight="1">
      <c r="A67" s="32">
        <v>13</v>
      </c>
      <c r="B67" s="33" t="s">
        <v>41</v>
      </c>
      <c r="C67" s="34"/>
      <c r="D67" s="35"/>
      <c r="E67" s="35">
        <f>IF((E64-F64)&gt;0,E64-F64,0)</f>
        <v>186941.2</v>
      </c>
      <c r="F67" s="36">
        <f>IF((E64-F64)&lt;0,-(E64-F64),0)</f>
        <v>0</v>
      </c>
    </row>
    <row r="68" spans="1:6" ht="12.75" customHeight="1">
      <c r="A68" s="32">
        <v>14</v>
      </c>
      <c r="B68" s="33" t="s">
        <v>42</v>
      </c>
      <c r="C68" s="34"/>
      <c r="D68" s="35"/>
      <c r="E68" s="68">
        <f>SUM(E29:E33,E35:E38,E46:E50,E58:E62)</f>
        <v>226720</v>
      </c>
      <c r="F68" s="69">
        <f>SUM(F29:F33,F35:F38,F46:F50,F58:F62)</f>
        <v>0</v>
      </c>
    </row>
    <row r="69" spans="1:6" ht="14.25" customHeight="1">
      <c r="A69" s="177">
        <v>15</v>
      </c>
      <c r="B69" s="1" t="s">
        <v>14</v>
      </c>
      <c r="C69" s="1"/>
      <c r="D69" s="40"/>
      <c r="E69" s="40"/>
      <c r="F69" s="24"/>
    </row>
    <row r="70" spans="1:6" ht="14.25" customHeight="1">
      <c r="A70" s="177"/>
      <c r="B70" s="22"/>
      <c r="C70" s="23" t="s">
        <v>15</v>
      </c>
      <c r="D70" s="40"/>
      <c r="E70" s="41"/>
      <c r="F70" s="26"/>
    </row>
    <row r="71" spans="1:6" ht="14.25" customHeight="1">
      <c r="A71" s="177"/>
      <c r="B71" s="22"/>
      <c r="C71" s="23" t="s">
        <v>16</v>
      </c>
      <c r="D71" s="40"/>
      <c r="E71" s="41"/>
      <c r="F71" s="26"/>
    </row>
    <row r="72" spans="1:6" ht="14.25" customHeight="1">
      <c r="A72" s="177"/>
      <c r="B72" s="70"/>
      <c r="C72" s="71" t="s">
        <v>16</v>
      </c>
      <c r="D72" s="40"/>
      <c r="E72" s="41"/>
      <c r="F72" s="26"/>
    </row>
    <row r="73" spans="1:6" ht="14.25" customHeight="1">
      <c r="A73" s="177"/>
      <c r="B73" s="27" t="s">
        <v>43</v>
      </c>
      <c r="C73" s="28"/>
      <c r="D73" s="44"/>
      <c r="E73" s="45"/>
      <c r="F73" s="31"/>
    </row>
    <row r="74" spans="1:6" ht="12.75" customHeight="1">
      <c r="A74" s="32">
        <v>16</v>
      </c>
      <c r="B74" s="33" t="s">
        <v>38</v>
      </c>
      <c r="C74" s="34"/>
      <c r="D74" s="35"/>
      <c r="E74" s="35"/>
      <c r="F74" s="36">
        <f>F70+F71+F72</f>
        <v>0</v>
      </c>
    </row>
    <row r="75" spans="1:6" ht="14.25" customHeight="1">
      <c r="A75" s="32">
        <v>16</v>
      </c>
      <c r="B75" s="72" t="s">
        <v>43</v>
      </c>
      <c r="C75" s="34"/>
      <c r="D75" s="35"/>
      <c r="E75" s="35">
        <f>E67+E7</f>
        <v>186941.2</v>
      </c>
      <c r="F75" s="36">
        <f>F74+F67+F7+F9+F10+F11</f>
        <v>0</v>
      </c>
    </row>
    <row r="76" spans="1:6" ht="12.75" customHeight="1">
      <c r="A76" s="32">
        <v>17</v>
      </c>
      <c r="B76" s="16" t="s">
        <v>44</v>
      </c>
      <c r="C76" s="34"/>
      <c r="D76" s="35"/>
      <c r="E76" s="35">
        <f>IF((E75-F75)&gt;0,E75-F75,0)</f>
        <v>186941.2</v>
      </c>
      <c r="F76" s="36">
        <f>IF((E75-F75)&lt;0,-(E75-F75),0)</f>
        <v>0</v>
      </c>
    </row>
    <row r="77" spans="1:6" ht="14.25" customHeight="1">
      <c r="A77" s="177">
        <v>18</v>
      </c>
      <c r="B77" s="1" t="s">
        <v>14</v>
      </c>
      <c r="C77" s="1"/>
      <c r="D77" s="40"/>
      <c r="E77" s="40"/>
      <c r="F77" s="24"/>
    </row>
    <row r="78" spans="1:6" ht="14.25" customHeight="1">
      <c r="A78" s="177"/>
      <c r="B78" s="22">
        <v>1</v>
      </c>
      <c r="C78" s="23" t="s">
        <v>16</v>
      </c>
      <c r="D78" s="40"/>
      <c r="E78" s="41"/>
      <c r="F78" s="26"/>
    </row>
    <row r="79" spans="1:6" ht="14.25" customHeight="1">
      <c r="A79" s="177"/>
      <c r="B79" s="22">
        <v>2</v>
      </c>
      <c r="C79" s="23" t="s">
        <v>16</v>
      </c>
      <c r="D79" s="40"/>
      <c r="E79" s="41"/>
      <c r="F79" s="26"/>
    </row>
    <row r="80" spans="1:6" ht="14.25" customHeight="1">
      <c r="A80" s="177"/>
      <c r="B80" s="70">
        <v>3</v>
      </c>
      <c r="C80" s="71" t="s">
        <v>16</v>
      </c>
      <c r="D80" s="40"/>
      <c r="E80" s="41"/>
      <c r="F80" s="26"/>
    </row>
    <row r="81" spans="1:6" ht="14.25" customHeight="1">
      <c r="A81" s="177"/>
      <c r="B81" s="73" t="s">
        <v>43</v>
      </c>
      <c r="C81" s="61"/>
      <c r="D81" s="44"/>
      <c r="E81" s="44"/>
      <c r="F81" s="29">
        <f>F78+F79+F80</f>
        <v>0</v>
      </c>
    </row>
    <row r="82" spans="1:6" ht="14.25" customHeight="1">
      <c r="A82" s="32">
        <v>19</v>
      </c>
      <c r="B82" s="33" t="s">
        <v>45</v>
      </c>
      <c r="C82" s="34"/>
      <c r="D82" s="35"/>
      <c r="E82" s="35"/>
      <c r="F82" s="74">
        <f>F81+F74</f>
        <v>0</v>
      </c>
    </row>
    <row r="83" spans="1:6" ht="14.25" customHeight="1">
      <c r="A83" s="32">
        <v>20</v>
      </c>
      <c r="B83" s="33" t="s">
        <v>46</v>
      </c>
      <c r="C83" s="34"/>
      <c r="D83" s="35"/>
      <c r="E83" s="35">
        <f>IF((E76-F81)&gt;0,E76-F81,0)</f>
        <v>186941.2</v>
      </c>
      <c r="F83" s="36">
        <f>IF((F76+F81-E76)&gt;0,F76+F81-E76,0)</f>
        <v>0</v>
      </c>
    </row>
    <row r="84" spans="1:6" ht="12.75" customHeight="1">
      <c r="A84" s="75"/>
      <c r="B84" s="75"/>
      <c r="C84" s="75"/>
      <c r="D84" s="75"/>
      <c r="E84" s="75"/>
      <c r="F84" s="75"/>
    </row>
    <row r="85" spans="2:7" ht="12.75" customHeight="1">
      <c r="B85" s="75" t="s">
        <v>47</v>
      </c>
      <c r="C85" s="76" t="s">
        <v>148</v>
      </c>
      <c r="D85" s="75" t="s">
        <v>48</v>
      </c>
      <c r="F85" s="77" t="s">
        <v>147</v>
      </c>
      <c r="G85" s="75"/>
    </row>
  </sheetData>
  <sheetProtection selectLockedCells="1" selectUnlockedCells="1"/>
  <mergeCells count="12">
    <mergeCell ref="A1:F1"/>
    <mergeCell ref="A8:A11"/>
    <mergeCell ref="A13:A18"/>
    <mergeCell ref="A19:A22"/>
    <mergeCell ref="A23:A34"/>
    <mergeCell ref="A35:A39"/>
    <mergeCell ref="A40:A45"/>
    <mergeCell ref="A46:A51"/>
    <mergeCell ref="A52:A63"/>
    <mergeCell ref="A65:A66"/>
    <mergeCell ref="A69:A73"/>
    <mergeCell ref="A77:A81"/>
  </mergeCells>
  <printOptions/>
  <pageMargins left="0.39375" right="0.39375" top="0.5118055555555555" bottom="0.5118055555555555" header="0.5118055555555555" footer="0.5118055555555555"/>
  <pageSetup horizontalDpi="300" verticalDpi="300" orientation="portrait" paperSize="9" scale="9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zoomScaleSheetLayoutView="100" zoomScalePageLayoutView="0" workbookViewId="0" topLeftCell="A1">
      <selection activeCell="E37" sqref="E37"/>
    </sheetView>
  </sheetViews>
  <sheetFormatPr defaultColWidth="8.875" defaultRowHeight="12.75" customHeight="1"/>
  <cols>
    <col min="1" max="2" width="8.875" style="81" customWidth="1"/>
    <col min="3" max="3" width="9.625" style="82" customWidth="1"/>
    <col min="4" max="4" width="9.25390625" style="81" customWidth="1"/>
    <col min="5" max="5" width="21.00390625" style="82" customWidth="1"/>
    <col min="6" max="6" width="8.125" style="82" customWidth="1"/>
    <col min="7" max="7" width="9.875" style="82" customWidth="1"/>
    <col min="8" max="8" width="8.875" style="82" customWidth="1"/>
    <col min="9" max="9" width="8.625" style="82" customWidth="1"/>
    <col min="10" max="10" width="10.375" style="83" customWidth="1"/>
    <col min="11" max="11" width="10.625" style="83" customWidth="1"/>
    <col min="12" max="12" width="10.125" style="83" customWidth="1"/>
    <col min="13" max="13" width="9.75390625" style="83" customWidth="1"/>
    <col min="14" max="14" width="8.75390625" style="83" customWidth="1"/>
    <col min="15" max="15" width="7.75390625" style="83" customWidth="1"/>
    <col min="16" max="16" width="8.625" style="83" customWidth="1"/>
    <col min="17" max="17" width="16.375" style="82" customWidth="1"/>
    <col min="18" max="16384" width="8.875" style="84" customWidth="1"/>
  </cols>
  <sheetData>
    <row r="1" spans="1:18" s="86" customFormat="1" ht="45.75" customHeight="1">
      <c r="A1" s="85" t="s">
        <v>50</v>
      </c>
      <c r="B1" s="85" t="s">
        <v>51</v>
      </c>
      <c r="C1" s="85" t="s">
        <v>52</v>
      </c>
      <c r="D1" s="85" t="s">
        <v>53</v>
      </c>
      <c r="E1" s="85" t="s">
        <v>54</v>
      </c>
      <c r="F1" s="85" t="s">
        <v>55</v>
      </c>
      <c r="G1" s="85" t="s">
        <v>56</v>
      </c>
      <c r="H1" s="85" t="s">
        <v>57</v>
      </c>
      <c r="I1" s="85" t="s">
        <v>58</v>
      </c>
      <c r="J1" s="85" t="s">
        <v>59</v>
      </c>
      <c r="K1" s="85" t="s">
        <v>60</v>
      </c>
      <c r="L1" s="85" t="s">
        <v>61</v>
      </c>
      <c r="M1" s="85" t="s">
        <v>62</v>
      </c>
      <c r="N1" s="85" t="s">
        <v>63</v>
      </c>
      <c r="O1" s="85" t="s">
        <v>64</v>
      </c>
      <c r="P1" s="85" t="s">
        <v>65</v>
      </c>
      <c r="Q1" s="85" t="s">
        <v>66</v>
      </c>
      <c r="R1" s="85" t="s">
        <v>67</v>
      </c>
    </row>
    <row r="2" spans="1:18" s="89" customFormat="1" ht="12.75" customHeight="1">
      <c r="A2" s="87">
        <v>1</v>
      </c>
      <c r="B2" s="87">
        <v>1</v>
      </c>
      <c r="C2" s="87" t="s">
        <v>129</v>
      </c>
      <c r="D2" s="87">
        <v>1</v>
      </c>
      <c r="E2" s="111">
        <v>5552473247828</v>
      </c>
      <c r="F2" s="87"/>
      <c r="G2" s="87" t="s">
        <v>130</v>
      </c>
      <c r="H2" s="88" t="s">
        <v>131</v>
      </c>
      <c r="I2" s="87" t="s">
        <v>132</v>
      </c>
      <c r="J2" s="87">
        <v>-6600</v>
      </c>
      <c r="K2" s="87">
        <v>152</v>
      </c>
      <c r="L2" s="87">
        <v>-6696</v>
      </c>
      <c r="M2" s="87">
        <v>-652</v>
      </c>
      <c r="N2" s="87">
        <v>0</v>
      </c>
      <c r="O2" s="87">
        <v>4</v>
      </c>
      <c r="P2" s="87">
        <v>-264</v>
      </c>
      <c r="Q2" s="87" t="s">
        <v>101</v>
      </c>
      <c r="R2" s="87" t="s">
        <v>133</v>
      </c>
    </row>
    <row r="3" spans="1:18" s="91" customFormat="1" ht="12.75" customHeight="1">
      <c r="A3" s="87">
        <v>2</v>
      </c>
      <c r="B3" s="87">
        <v>1</v>
      </c>
      <c r="C3" s="87" t="s">
        <v>129</v>
      </c>
      <c r="D3" s="87">
        <v>2</v>
      </c>
      <c r="E3" s="111">
        <v>5552473287616</v>
      </c>
      <c r="F3" s="87"/>
      <c r="G3" s="87" t="s">
        <v>130</v>
      </c>
      <c r="H3" s="88" t="s">
        <v>131</v>
      </c>
      <c r="I3" s="87" t="s">
        <v>132</v>
      </c>
      <c r="J3" s="87">
        <v>-6600</v>
      </c>
      <c r="K3" s="87">
        <v>152</v>
      </c>
      <c r="L3" s="87">
        <v>-6696</v>
      </c>
      <c r="M3" s="87">
        <v>-652</v>
      </c>
      <c r="N3" s="87">
        <v>0</v>
      </c>
      <c r="O3" s="87">
        <v>4</v>
      </c>
      <c r="P3" s="87">
        <v>-264</v>
      </c>
      <c r="Q3" s="87" t="s">
        <v>101</v>
      </c>
      <c r="R3" s="87" t="s">
        <v>133</v>
      </c>
    </row>
    <row r="4" spans="1:18" s="91" customFormat="1" ht="12.75" customHeight="1">
      <c r="A4" s="87">
        <v>3</v>
      </c>
      <c r="B4" s="87">
        <v>1</v>
      </c>
      <c r="C4" s="87" t="s">
        <v>129</v>
      </c>
      <c r="D4" s="87">
        <v>3</v>
      </c>
      <c r="E4" s="111">
        <v>5552473295313</v>
      </c>
      <c r="F4" s="87"/>
      <c r="G4" s="87" t="s">
        <v>130</v>
      </c>
      <c r="H4" s="88" t="s">
        <v>134</v>
      </c>
      <c r="I4" s="87" t="s">
        <v>132</v>
      </c>
      <c r="J4" s="87">
        <v>-4500</v>
      </c>
      <c r="K4" s="87">
        <v>0</v>
      </c>
      <c r="L4" s="87">
        <v>-3000</v>
      </c>
      <c r="M4" s="87">
        <v>-652</v>
      </c>
      <c r="N4" s="87">
        <v>0</v>
      </c>
      <c r="O4" s="87">
        <v>4</v>
      </c>
      <c r="P4" s="87">
        <v>-180</v>
      </c>
      <c r="Q4" s="87" t="s">
        <v>101</v>
      </c>
      <c r="R4" s="87" t="s">
        <v>133</v>
      </c>
    </row>
    <row r="5" spans="1:18" s="91" customFormat="1" ht="12.75" customHeight="1">
      <c r="A5" s="87">
        <v>4</v>
      </c>
      <c r="B5" s="87">
        <v>1</v>
      </c>
      <c r="C5" s="87" t="s">
        <v>129</v>
      </c>
      <c r="D5" s="87">
        <v>4</v>
      </c>
      <c r="E5" s="111">
        <v>5552473268574</v>
      </c>
      <c r="F5" s="87"/>
      <c r="G5" s="87" t="s">
        <v>130</v>
      </c>
      <c r="H5" s="88" t="s">
        <v>134</v>
      </c>
      <c r="I5" s="87" t="s">
        <v>132</v>
      </c>
      <c r="J5" s="87">
        <v>-4500</v>
      </c>
      <c r="K5" s="87">
        <v>0</v>
      </c>
      <c r="L5" s="87">
        <v>-3000</v>
      </c>
      <c r="M5" s="87">
        <v>-652</v>
      </c>
      <c r="N5" s="87">
        <v>0</v>
      </c>
      <c r="O5" s="87">
        <v>4</v>
      </c>
      <c r="P5" s="87">
        <v>-180</v>
      </c>
      <c r="Q5" s="87" t="s">
        <v>101</v>
      </c>
      <c r="R5" s="87" t="s">
        <v>133</v>
      </c>
    </row>
    <row r="6" spans="1:18" s="91" customFormat="1" ht="12.75" customHeight="1">
      <c r="A6" s="87">
        <v>5</v>
      </c>
      <c r="B6" s="87">
        <v>1</v>
      </c>
      <c r="C6" s="87" t="s">
        <v>129</v>
      </c>
      <c r="D6" s="87">
        <v>5</v>
      </c>
      <c r="E6" s="111">
        <v>5552473297949</v>
      </c>
      <c r="F6" s="87"/>
      <c r="G6" s="87" t="s">
        <v>130</v>
      </c>
      <c r="H6" s="88" t="s">
        <v>131</v>
      </c>
      <c r="I6" s="87" t="s">
        <v>132</v>
      </c>
      <c r="J6" s="87">
        <v>-48640</v>
      </c>
      <c r="K6" s="87">
        <v>-1450</v>
      </c>
      <c r="L6" s="87">
        <v>-3822</v>
      </c>
      <c r="M6" s="87">
        <v>-338</v>
      </c>
      <c r="N6" s="87">
        <v>0</v>
      </c>
      <c r="O6" s="87">
        <v>4</v>
      </c>
      <c r="P6" s="87">
        <v>-1945.6</v>
      </c>
      <c r="Q6" s="87" t="s">
        <v>101</v>
      </c>
      <c r="R6" s="87" t="s">
        <v>133</v>
      </c>
    </row>
    <row r="7" spans="1:18" ht="12.75" customHeight="1">
      <c r="A7" s="87">
        <v>6</v>
      </c>
      <c r="B7" s="87">
        <v>1</v>
      </c>
      <c r="C7" s="87" t="s">
        <v>129</v>
      </c>
      <c r="D7" s="87">
        <v>6</v>
      </c>
      <c r="E7" s="111">
        <v>5552473274984</v>
      </c>
      <c r="F7" s="87"/>
      <c r="G7" s="87" t="s">
        <v>130</v>
      </c>
      <c r="H7" s="88" t="s">
        <v>131</v>
      </c>
      <c r="I7" s="87" t="s">
        <v>132</v>
      </c>
      <c r="J7" s="87">
        <v>-13650</v>
      </c>
      <c r="K7" s="87">
        <v>1595</v>
      </c>
      <c r="L7" s="87">
        <v>0</v>
      </c>
      <c r="M7" s="87">
        <v>-169</v>
      </c>
      <c r="N7" s="87">
        <v>0</v>
      </c>
      <c r="O7" s="87">
        <v>4</v>
      </c>
      <c r="P7" s="87">
        <v>-546</v>
      </c>
      <c r="Q7" s="87" t="s">
        <v>101</v>
      </c>
      <c r="R7" s="87" t="s">
        <v>133</v>
      </c>
    </row>
    <row r="8" spans="1:18" ht="12.75" customHeight="1">
      <c r="A8" s="87">
        <v>7</v>
      </c>
      <c r="B8" s="87">
        <v>1</v>
      </c>
      <c r="C8" s="87" t="s">
        <v>129</v>
      </c>
      <c r="D8" s="87">
        <v>7</v>
      </c>
      <c r="E8" s="111">
        <v>5552473234003</v>
      </c>
      <c r="F8" s="87"/>
      <c r="G8" s="87" t="s">
        <v>130</v>
      </c>
      <c r="H8" s="88" t="s">
        <v>134</v>
      </c>
      <c r="I8" s="87" t="s">
        <v>132</v>
      </c>
      <c r="J8" s="87">
        <v>0</v>
      </c>
      <c r="K8" s="87">
        <v>0</v>
      </c>
      <c r="L8" s="87">
        <v>-1500</v>
      </c>
      <c r="M8" s="87">
        <v>-169</v>
      </c>
      <c r="N8" s="87">
        <v>0</v>
      </c>
      <c r="O8" s="87">
        <v>0</v>
      </c>
      <c r="P8" s="87">
        <v>0</v>
      </c>
      <c r="Q8" s="87" t="s">
        <v>101</v>
      </c>
      <c r="R8" s="87" t="s">
        <v>133</v>
      </c>
    </row>
    <row r="9" spans="1:18" ht="12.75" customHeight="1">
      <c r="A9" s="87">
        <v>8</v>
      </c>
      <c r="B9" s="87">
        <v>1</v>
      </c>
      <c r="C9" s="87" t="s">
        <v>129</v>
      </c>
      <c r="D9" s="87">
        <v>8</v>
      </c>
      <c r="E9" s="111">
        <v>5552473230882</v>
      </c>
      <c r="F9" s="87"/>
      <c r="G9" s="87" t="s">
        <v>130</v>
      </c>
      <c r="H9" s="88" t="s">
        <v>131</v>
      </c>
      <c r="I9" s="87" t="s">
        <v>132</v>
      </c>
      <c r="J9" s="87">
        <v>-3640</v>
      </c>
      <c r="K9" s="87">
        <v>1595</v>
      </c>
      <c r="L9" s="87">
        <v>0</v>
      </c>
      <c r="M9" s="87">
        <v>-169</v>
      </c>
      <c r="N9" s="87">
        <v>0</v>
      </c>
      <c r="O9" s="87">
        <v>4</v>
      </c>
      <c r="P9" s="87">
        <v>-145.6</v>
      </c>
      <c r="Q9" s="87" t="s">
        <v>101</v>
      </c>
      <c r="R9" s="87" t="s">
        <v>133</v>
      </c>
    </row>
    <row r="10" spans="1:18" ht="12.75" customHeight="1">
      <c r="A10" s="87">
        <v>9</v>
      </c>
      <c r="B10" s="87">
        <v>1</v>
      </c>
      <c r="C10" s="87" t="s">
        <v>129</v>
      </c>
      <c r="D10" s="87">
        <v>9</v>
      </c>
      <c r="E10" s="111">
        <v>5552473274014</v>
      </c>
      <c r="F10" s="87"/>
      <c r="G10" s="87" t="s">
        <v>130</v>
      </c>
      <c r="H10" s="88" t="s">
        <v>134</v>
      </c>
      <c r="I10" s="87" t="s">
        <v>132</v>
      </c>
      <c r="J10" s="87">
        <v>-60000</v>
      </c>
      <c r="K10" s="87">
        <v>16400</v>
      </c>
      <c r="L10" s="87">
        <v>-3000</v>
      </c>
      <c r="M10" s="87">
        <v>-338</v>
      </c>
      <c r="N10" s="87">
        <v>0</v>
      </c>
      <c r="O10" s="87">
        <v>4</v>
      </c>
      <c r="P10" s="87">
        <v>-2400</v>
      </c>
      <c r="Q10" s="87" t="s">
        <v>101</v>
      </c>
      <c r="R10" s="87" t="s">
        <v>133</v>
      </c>
    </row>
    <row r="11" spans="1:18" ht="12.75" customHeight="1">
      <c r="A11" s="87">
        <v>10</v>
      </c>
      <c r="B11" s="87">
        <v>1</v>
      </c>
      <c r="C11" s="87" t="s">
        <v>129</v>
      </c>
      <c r="D11" s="87">
        <v>10</v>
      </c>
      <c r="E11" s="111">
        <v>5552473257649</v>
      </c>
      <c r="F11" s="87"/>
      <c r="G11" s="87" t="s">
        <v>130</v>
      </c>
      <c r="H11" s="88" t="s">
        <v>134</v>
      </c>
      <c r="I11" s="87" t="s">
        <v>132</v>
      </c>
      <c r="J11" s="87">
        <v>-43600</v>
      </c>
      <c r="K11" s="87">
        <v>0</v>
      </c>
      <c r="L11" s="87">
        <v>-3000</v>
      </c>
      <c r="M11" s="87">
        <v>-338</v>
      </c>
      <c r="N11" s="87">
        <v>0</v>
      </c>
      <c r="O11" s="87">
        <v>4</v>
      </c>
      <c r="P11" s="87">
        <v>-1744</v>
      </c>
      <c r="Q11" s="87" t="s">
        <v>101</v>
      </c>
      <c r="R11" s="87" t="s">
        <v>133</v>
      </c>
    </row>
    <row r="12" spans="1:18" ht="12.75" customHeight="1">
      <c r="A12" s="87">
        <v>11</v>
      </c>
      <c r="B12" s="87">
        <v>1</v>
      </c>
      <c r="C12" s="87" t="s">
        <v>129</v>
      </c>
      <c r="D12" s="87">
        <v>11</v>
      </c>
      <c r="E12" s="111">
        <v>5552473221822</v>
      </c>
      <c r="F12" s="87"/>
      <c r="G12" s="87" t="s">
        <v>130</v>
      </c>
      <c r="H12" s="88" t="s">
        <v>134</v>
      </c>
      <c r="I12" s="87" t="s">
        <v>132</v>
      </c>
      <c r="J12" s="87">
        <v>-7500</v>
      </c>
      <c r="K12" s="87">
        <v>1400</v>
      </c>
      <c r="L12" s="87">
        <v>-1500</v>
      </c>
      <c r="M12" s="87">
        <v>-169</v>
      </c>
      <c r="N12" s="87">
        <v>0</v>
      </c>
      <c r="O12" s="87">
        <v>4</v>
      </c>
      <c r="P12" s="87">
        <v>-300</v>
      </c>
      <c r="Q12" s="87" t="s">
        <v>101</v>
      </c>
      <c r="R12" s="87" t="s">
        <v>133</v>
      </c>
    </row>
    <row r="13" spans="1:18" ht="12.75" customHeight="1">
      <c r="A13" s="87">
        <v>12</v>
      </c>
      <c r="B13" s="87">
        <v>1</v>
      </c>
      <c r="C13" s="87" t="s">
        <v>129</v>
      </c>
      <c r="D13" s="87">
        <v>12</v>
      </c>
      <c r="E13" s="111">
        <v>5552473294490</v>
      </c>
      <c r="F13" s="87"/>
      <c r="G13" s="87" t="s">
        <v>130</v>
      </c>
      <c r="H13" s="88" t="s">
        <v>131</v>
      </c>
      <c r="I13" s="87" t="s">
        <v>132</v>
      </c>
      <c r="J13" s="87">
        <v>-11830</v>
      </c>
      <c r="K13" s="87">
        <v>-221</v>
      </c>
      <c r="L13" s="87">
        <v>0</v>
      </c>
      <c r="M13" s="87">
        <v>-338</v>
      </c>
      <c r="N13" s="87">
        <v>0</v>
      </c>
      <c r="O13" s="87">
        <v>4</v>
      </c>
      <c r="P13" s="87">
        <v>-473.2</v>
      </c>
      <c r="Q13" s="87" t="s">
        <v>101</v>
      </c>
      <c r="R13" s="87" t="s">
        <v>133</v>
      </c>
    </row>
    <row r="14" spans="1:18" ht="12.75" customHeight="1">
      <c r="A14" s="87">
        <v>13</v>
      </c>
      <c r="B14" s="87">
        <v>1</v>
      </c>
      <c r="C14" s="87" t="s">
        <v>129</v>
      </c>
      <c r="D14" s="87">
        <v>13</v>
      </c>
      <c r="E14" s="111">
        <v>5552473228677</v>
      </c>
      <c r="F14" s="87"/>
      <c r="G14" s="87" t="s">
        <v>130</v>
      </c>
      <c r="H14" s="88" t="s">
        <v>134</v>
      </c>
      <c r="I14" s="87" t="s">
        <v>132</v>
      </c>
      <c r="J14" s="87">
        <v>-8000</v>
      </c>
      <c r="K14" s="87">
        <v>3400</v>
      </c>
      <c r="L14" s="87">
        <v>0</v>
      </c>
      <c r="M14" s="87">
        <v>-169</v>
      </c>
      <c r="N14" s="87">
        <v>0</v>
      </c>
      <c r="O14" s="87">
        <v>4</v>
      </c>
      <c r="P14" s="87">
        <v>-320</v>
      </c>
      <c r="Q14" s="87" t="s">
        <v>101</v>
      </c>
      <c r="R14" s="87" t="s">
        <v>133</v>
      </c>
    </row>
    <row r="15" spans="1:18" ht="12.75" customHeight="1">
      <c r="A15" s="87">
        <v>14</v>
      </c>
      <c r="B15" s="87">
        <v>1</v>
      </c>
      <c r="C15" s="87" t="s">
        <v>129</v>
      </c>
      <c r="D15" s="87">
        <v>14</v>
      </c>
      <c r="E15" s="111">
        <v>5552473238184</v>
      </c>
      <c r="F15" s="87"/>
      <c r="G15" s="87" t="s">
        <v>130</v>
      </c>
      <c r="H15" s="88" t="s">
        <v>134</v>
      </c>
      <c r="I15" s="87" t="s">
        <v>132</v>
      </c>
      <c r="J15" s="87">
        <v>-4600</v>
      </c>
      <c r="K15" s="87">
        <v>0</v>
      </c>
      <c r="L15" s="87">
        <v>0</v>
      </c>
      <c r="M15" s="87">
        <v>-169</v>
      </c>
      <c r="N15" s="87">
        <v>0</v>
      </c>
      <c r="O15" s="87">
        <v>4</v>
      </c>
      <c r="P15" s="87">
        <v>-184</v>
      </c>
      <c r="Q15" s="87" t="s">
        <v>101</v>
      </c>
      <c r="R15" s="87" t="s">
        <v>133</v>
      </c>
    </row>
    <row r="16" spans="1:18" ht="12.75" customHeight="1">
      <c r="A16" s="87">
        <v>15</v>
      </c>
      <c r="B16" s="87">
        <v>2</v>
      </c>
      <c r="C16" s="87" t="s">
        <v>135</v>
      </c>
      <c r="D16" s="87">
        <v>1</v>
      </c>
      <c r="E16" s="111">
        <v>5552473285102</v>
      </c>
      <c r="F16" s="87"/>
      <c r="G16" s="87" t="s">
        <v>136</v>
      </c>
      <c r="H16" s="88" t="s">
        <v>134</v>
      </c>
      <c r="I16" s="87" t="s">
        <v>132</v>
      </c>
      <c r="J16" s="87">
        <v>15000</v>
      </c>
      <c r="K16" s="87">
        <v>1500</v>
      </c>
      <c r="L16" s="87">
        <v>0</v>
      </c>
      <c r="M16" s="87">
        <v>0</v>
      </c>
      <c r="N16" s="87">
        <v>0</v>
      </c>
      <c r="O16" s="87">
        <v>4</v>
      </c>
      <c r="P16" s="87">
        <v>600</v>
      </c>
      <c r="Q16" s="87" t="s">
        <v>101</v>
      </c>
      <c r="R16" s="87" t="s">
        <v>133</v>
      </c>
    </row>
    <row r="17" spans="1:18" ht="12.75" customHeight="1">
      <c r="A17" s="87">
        <v>16</v>
      </c>
      <c r="B17" s="87">
        <v>3</v>
      </c>
      <c r="C17" s="87" t="s">
        <v>137</v>
      </c>
      <c r="D17" s="87">
        <v>1</v>
      </c>
      <c r="E17" s="111">
        <v>5552473242842</v>
      </c>
      <c r="F17" s="87"/>
      <c r="G17" s="87" t="s">
        <v>136</v>
      </c>
      <c r="H17" s="88" t="s">
        <v>131</v>
      </c>
      <c r="I17" s="87" t="s">
        <v>132</v>
      </c>
      <c r="J17" s="87">
        <v>9055</v>
      </c>
      <c r="K17" s="87">
        <v>1946</v>
      </c>
      <c r="L17" s="87">
        <v>8464</v>
      </c>
      <c r="M17" s="87">
        <v>338</v>
      </c>
      <c r="N17" s="87">
        <v>0</v>
      </c>
      <c r="O17" s="87">
        <v>4</v>
      </c>
      <c r="P17" s="87">
        <v>362.2</v>
      </c>
      <c r="Q17" s="87" t="s">
        <v>101</v>
      </c>
      <c r="R17" s="87" t="s">
        <v>133</v>
      </c>
    </row>
    <row r="18" spans="1:18" ht="12.75" customHeight="1">
      <c r="A18" s="87">
        <v>17</v>
      </c>
      <c r="B18" s="87">
        <v>3</v>
      </c>
      <c r="C18" s="87" t="s">
        <v>137</v>
      </c>
      <c r="D18" s="87">
        <v>2</v>
      </c>
      <c r="E18" s="111">
        <v>5552473285319</v>
      </c>
      <c r="F18" s="87"/>
      <c r="G18" s="87" t="s">
        <v>136</v>
      </c>
      <c r="H18" s="88" t="s">
        <v>131</v>
      </c>
      <c r="I18" s="87" t="s">
        <v>132</v>
      </c>
      <c r="J18" s="87">
        <v>9055</v>
      </c>
      <c r="K18" s="87">
        <v>1946</v>
      </c>
      <c r="L18" s="87">
        <v>8464</v>
      </c>
      <c r="M18" s="87">
        <v>338</v>
      </c>
      <c r="N18" s="87">
        <v>0</v>
      </c>
      <c r="O18" s="87">
        <v>4</v>
      </c>
      <c r="P18" s="87">
        <v>362.2</v>
      </c>
      <c r="Q18" s="87" t="s">
        <v>101</v>
      </c>
      <c r="R18" s="87" t="s">
        <v>133</v>
      </c>
    </row>
    <row r="19" spans="1:18" ht="12.75" customHeight="1">
      <c r="A19" s="87">
        <v>18</v>
      </c>
      <c r="B19" s="87">
        <v>3</v>
      </c>
      <c r="C19" s="87" t="s">
        <v>137</v>
      </c>
      <c r="D19" s="87">
        <v>3</v>
      </c>
      <c r="E19" s="111">
        <v>5552473223010</v>
      </c>
      <c r="F19" s="87"/>
      <c r="G19" s="87" t="s">
        <v>136</v>
      </c>
      <c r="H19" s="88" t="s">
        <v>131</v>
      </c>
      <c r="I19" s="87" t="s">
        <v>132</v>
      </c>
      <c r="J19" s="87">
        <v>4505</v>
      </c>
      <c r="K19" s="87">
        <v>1946</v>
      </c>
      <c r="L19" s="87">
        <v>8464</v>
      </c>
      <c r="M19" s="87">
        <v>338</v>
      </c>
      <c r="N19" s="87">
        <v>0</v>
      </c>
      <c r="O19" s="87">
        <v>4</v>
      </c>
      <c r="P19" s="87">
        <v>180.2</v>
      </c>
      <c r="Q19" s="87" t="s">
        <v>101</v>
      </c>
      <c r="R19" s="87" t="s">
        <v>133</v>
      </c>
    </row>
    <row r="20" spans="1:18" ht="12.75" customHeight="1">
      <c r="A20" s="87">
        <v>19</v>
      </c>
      <c r="B20" s="87">
        <v>3</v>
      </c>
      <c r="C20" s="87" t="s">
        <v>137</v>
      </c>
      <c r="D20" s="87">
        <v>4</v>
      </c>
      <c r="E20" s="111">
        <v>5552473218070</v>
      </c>
      <c r="F20" s="87"/>
      <c r="G20" s="87" t="s">
        <v>136</v>
      </c>
      <c r="H20" s="88" t="s">
        <v>131</v>
      </c>
      <c r="I20" s="87" t="s">
        <v>132</v>
      </c>
      <c r="J20" s="87">
        <v>6780</v>
      </c>
      <c r="K20" s="87">
        <v>1037</v>
      </c>
      <c r="L20" s="87">
        <v>3822</v>
      </c>
      <c r="M20" s="87">
        <v>338</v>
      </c>
      <c r="N20" s="87">
        <v>0</v>
      </c>
      <c r="O20" s="87">
        <v>4</v>
      </c>
      <c r="P20" s="87">
        <v>271.2</v>
      </c>
      <c r="Q20" s="87" t="s">
        <v>101</v>
      </c>
      <c r="R20" s="87" t="s">
        <v>133</v>
      </c>
    </row>
    <row r="21" spans="1:18" ht="12.75" customHeight="1">
      <c r="A21" s="87">
        <v>20</v>
      </c>
      <c r="B21" s="87">
        <v>3</v>
      </c>
      <c r="C21" s="87" t="s">
        <v>137</v>
      </c>
      <c r="D21" s="87">
        <v>5</v>
      </c>
      <c r="E21" s="111">
        <v>5552473214115</v>
      </c>
      <c r="F21" s="87"/>
      <c r="G21" s="87" t="s">
        <v>136</v>
      </c>
      <c r="H21" s="88" t="s">
        <v>131</v>
      </c>
      <c r="I21" s="87" t="s">
        <v>132</v>
      </c>
      <c r="J21" s="87">
        <v>6780</v>
      </c>
      <c r="K21" s="87">
        <v>1037</v>
      </c>
      <c r="L21" s="87">
        <v>3822</v>
      </c>
      <c r="M21" s="87">
        <v>338</v>
      </c>
      <c r="N21" s="87">
        <v>0</v>
      </c>
      <c r="O21" s="87">
        <v>4</v>
      </c>
      <c r="P21" s="87">
        <v>271.2</v>
      </c>
      <c r="Q21" s="87" t="s">
        <v>101</v>
      </c>
      <c r="R21" s="87" t="s">
        <v>133</v>
      </c>
    </row>
    <row r="22" spans="1:18" ht="12.75" customHeight="1">
      <c r="A22" s="87">
        <v>21</v>
      </c>
      <c r="B22" s="87">
        <v>3</v>
      </c>
      <c r="C22" s="87" t="s">
        <v>137</v>
      </c>
      <c r="D22" s="87">
        <v>6</v>
      </c>
      <c r="E22" s="111">
        <v>5552473251651</v>
      </c>
      <c r="F22" s="87"/>
      <c r="G22" s="87" t="s">
        <v>136</v>
      </c>
      <c r="H22" s="88" t="s">
        <v>134</v>
      </c>
      <c r="I22" s="87" t="s">
        <v>132</v>
      </c>
      <c r="J22" s="87">
        <v>22500</v>
      </c>
      <c r="K22" s="87">
        <v>0</v>
      </c>
      <c r="L22" s="87">
        <v>1500</v>
      </c>
      <c r="M22" s="87">
        <v>169</v>
      </c>
      <c r="N22" s="87">
        <v>0</v>
      </c>
      <c r="O22" s="87">
        <v>4</v>
      </c>
      <c r="P22" s="87">
        <v>900</v>
      </c>
      <c r="Q22" s="87" t="s">
        <v>101</v>
      </c>
      <c r="R22" s="87" t="s">
        <v>133</v>
      </c>
    </row>
    <row r="23" spans="1:18" ht="12.75" customHeight="1">
      <c r="A23" s="87">
        <v>22</v>
      </c>
      <c r="B23" s="87">
        <v>3</v>
      </c>
      <c r="C23" s="87" t="s">
        <v>137</v>
      </c>
      <c r="D23" s="87">
        <v>7</v>
      </c>
      <c r="E23" s="111">
        <v>5552473274119</v>
      </c>
      <c r="F23" s="87"/>
      <c r="G23" s="87" t="s">
        <v>136</v>
      </c>
      <c r="H23" s="88" t="s">
        <v>134</v>
      </c>
      <c r="I23" s="87" t="s">
        <v>132</v>
      </c>
      <c r="J23" s="87">
        <v>2500</v>
      </c>
      <c r="K23" s="87">
        <v>0</v>
      </c>
      <c r="L23" s="87">
        <v>1500</v>
      </c>
      <c r="M23" s="87">
        <v>169</v>
      </c>
      <c r="N23" s="87">
        <v>0</v>
      </c>
      <c r="O23" s="87">
        <v>4</v>
      </c>
      <c r="P23" s="87">
        <v>100</v>
      </c>
      <c r="Q23" s="87" t="s">
        <v>101</v>
      </c>
      <c r="R23" s="87" t="s">
        <v>133</v>
      </c>
    </row>
    <row r="24" spans="1:18" ht="12.75" customHeight="1">
      <c r="A24" s="87">
        <v>23</v>
      </c>
      <c r="B24" s="87">
        <v>3</v>
      </c>
      <c r="C24" s="87" t="s">
        <v>137</v>
      </c>
      <c r="D24" s="87">
        <v>8</v>
      </c>
      <c r="E24" s="111">
        <v>5552473269796</v>
      </c>
      <c r="F24" s="87"/>
      <c r="G24" s="87" t="s">
        <v>136</v>
      </c>
      <c r="H24" s="88" t="s">
        <v>134</v>
      </c>
      <c r="I24" s="87" t="s">
        <v>132</v>
      </c>
      <c r="J24" s="87">
        <v>3000</v>
      </c>
      <c r="K24" s="87">
        <v>0</v>
      </c>
      <c r="L24" s="87">
        <v>1500</v>
      </c>
      <c r="M24" s="87">
        <v>169</v>
      </c>
      <c r="N24" s="87">
        <v>0</v>
      </c>
      <c r="O24" s="87">
        <v>4</v>
      </c>
      <c r="P24" s="87">
        <v>120</v>
      </c>
      <c r="Q24" s="87" t="s">
        <v>101</v>
      </c>
      <c r="R24" s="87" t="s">
        <v>133</v>
      </c>
    </row>
    <row r="25" spans="1:18" ht="12.75" customHeight="1">
      <c r="A25" s="87">
        <v>24</v>
      </c>
      <c r="B25" s="87">
        <v>3</v>
      </c>
      <c r="C25" s="87" t="s">
        <v>137</v>
      </c>
      <c r="D25" s="87">
        <v>9</v>
      </c>
      <c r="E25" s="111">
        <v>5552473270849</v>
      </c>
      <c r="F25" s="87"/>
      <c r="G25" s="87" t="s">
        <v>136</v>
      </c>
      <c r="H25" s="88" t="s">
        <v>134</v>
      </c>
      <c r="I25" s="87" t="s">
        <v>132</v>
      </c>
      <c r="J25" s="87">
        <v>2500</v>
      </c>
      <c r="K25" s="87">
        <v>0</v>
      </c>
      <c r="L25" s="87">
        <v>1500</v>
      </c>
      <c r="M25" s="87">
        <v>169</v>
      </c>
      <c r="N25" s="87">
        <v>0</v>
      </c>
      <c r="O25" s="87">
        <v>4</v>
      </c>
      <c r="P25" s="87">
        <v>100</v>
      </c>
      <c r="Q25" s="87" t="s">
        <v>101</v>
      </c>
      <c r="R25" s="87" t="s">
        <v>133</v>
      </c>
    </row>
    <row r="26" spans="1:18" ht="12.75" customHeight="1">
      <c r="A26" s="87">
        <v>25</v>
      </c>
      <c r="B26" s="87">
        <v>3</v>
      </c>
      <c r="C26" s="87" t="s">
        <v>137</v>
      </c>
      <c r="D26" s="87">
        <v>10</v>
      </c>
      <c r="E26" s="111">
        <v>5552473210245</v>
      </c>
      <c r="F26" s="87"/>
      <c r="G26" s="87" t="s">
        <v>136</v>
      </c>
      <c r="H26" s="88" t="s">
        <v>134</v>
      </c>
      <c r="I26" s="87" t="s">
        <v>132</v>
      </c>
      <c r="J26" s="87">
        <v>13500</v>
      </c>
      <c r="K26" s="87">
        <v>0</v>
      </c>
      <c r="L26" s="87">
        <v>1500</v>
      </c>
      <c r="M26" s="87">
        <v>169</v>
      </c>
      <c r="N26" s="87">
        <v>0</v>
      </c>
      <c r="O26" s="87">
        <v>4</v>
      </c>
      <c r="P26" s="87">
        <v>540</v>
      </c>
      <c r="Q26" s="87" t="s">
        <v>101</v>
      </c>
      <c r="R26" s="87" t="s">
        <v>133</v>
      </c>
    </row>
    <row r="27" spans="1:18" ht="12.75" customHeight="1">
      <c r="A27" s="87">
        <v>26</v>
      </c>
      <c r="B27" s="87">
        <v>3</v>
      </c>
      <c r="C27" s="87" t="s">
        <v>137</v>
      </c>
      <c r="D27" s="87">
        <v>11</v>
      </c>
      <c r="E27" s="111">
        <v>5552473284669</v>
      </c>
      <c r="F27" s="87"/>
      <c r="G27" s="87" t="s">
        <v>136</v>
      </c>
      <c r="H27" s="88" t="s">
        <v>134</v>
      </c>
      <c r="I27" s="87" t="s">
        <v>132</v>
      </c>
      <c r="J27" s="87">
        <v>13500</v>
      </c>
      <c r="K27" s="87">
        <v>0</v>
      </c>
      <c r="L27" s="87">
        <v>1500</v>
      </c>
      <c r="M27" s="87">
        <v>169</v>
      </c>
      <c r="N27" s="87">
        <v>0</v>
      </c>
      <c r="O27" s="87">
        <v>4</v>
      </c>
      <c r="P27" s="87">
        <v>540</v>
      </c>
      <c r="Q27" s="87" t="s">
        <v>101</v>
      </c>
      <c r="R27" s="87" t="s">
        <v>133</v>
      </c>
    </row>
    <row r="28" spans="1:18" ht="12.75" customHeight="1">
      <c r="A28" s="87">
        <v>27</v>
      </c>
      <c r="B28" s="87">
        <v>3</v>
      </c>
      <c r="C28" s="87" t="s">
        <v>137</v>
      </c>
      <c r="D28" s="87">
        <v>12</v>
      </c>
      <c r="E28" s="111">
        <v>5552473291269</v>
      </c>
      <c r="F28" s="87"/>
      <c r="G28" s="87" t="s">
        <v>136</v>
      </c>
      <c r="H28" s="88" t="s">
        <v>134</v>
      </c>
      <c r="I28" s="87" t="s">
        <v>132</v>
      </c>
      <c r="J28" s="87">
        <v>7000</v>
      </c>
      <c r="K28" s="87">
        <v>0</v>
      </c>
      <c r="L28" s="87">
        <v>1500</v>
      </c>
      <c r="M28" s="87">
        <v>169</v>
      </c>
      <c r="N28" s="87">
        <v>0</v>
      </c>
      <c r="O28" s="87">
        <v>4</v>
      </c>
      <c r="P28" s="87">
        <v>280</v>
      </c>
      <c r="Q28" s="87" t="s">
        <v>101</v>
      </c>
      <c r="R28" s="87" t="s">
        <v>133</v>
      </c>
    </row>
    <row r="29" spans="1:18" ht="12.75" customHeight="1">
      <c r="A29" s="87">
        <v>28</v>
      </c>
      <c r="B29" s="87">
        <v>3</v>
      </c>
      <c r="C29" s="87" t="s">
        <v>137</v>
      </c>
      <c r="D29" s="87">
        <v>13</v>
      </c>
      <c r="E29" s="111">
        <v>5552473266500</v>
      </c>
      <c r="F29" s="87"/>
      <c r="G29" s="87" t="s">
        <v>136</v>
      </c>
      <c r="H29" s="88" t="s">
        <v>134</v>
      </c>
      <c r="I29" s="87" t="s">
        <v>132</v>
      </c>
      <c r="J29" s="87">
        <v>7000</v>
      </c>
      <c r="K29" s="87">
        <v>0</v>
      </c>
      <c r="L29" s="87">
        <v>1500</v>
      </c>
      <c r="M29" s="87">
        <v>169</v>
      </c>
      <c r="N29" s="87">
        <v>0</v>
      </c>
      <c r="O29" s="87">
        <v>4</v>
      </c>
      <c r="P29" s="87">
        <v>280</v>
      </c>
      <c r="Q29" s="87" t="s">
        <v>101</v>
      </c>
      <c r="R29" s="87" t="s">
        <v>133</v>
      </c>
    </row>
    <row r="30" spans="1:18" ht="12.75" customHeight="1">
      <c r="A30" s="87">
        <v>29</v>
      </c>
      <c r="B30" s="87">
        <v>3</v>
      </c>
      <c r="C30" s="87" t="s">
        <v>137</v>
      </c>
      <c r="D30" s="87">
        <v>14</v>
      </c>
      <c r="E30" s="111">
        <v>5552473267095</v>
      </c>
      <c r="F30" s="87"/>
      <c r="G30" s="87" t="s">
        <v>136</v>
      </c>
      <c r="H30" s="88" t="s">
        <v>134</v>
      </c>
      <c r="I30" s="87" t="s">
        <v>132</v>
      </c>
      <c r="J30" s="87">
        <v>6000</v>
      </c>
      <c r="K30" s="87">
        <v>0</v>
      </c>
      <c r="L30" s="87">
        <v>3000</v>
      </c>
      <c r="M30" s="87">
        <v>338</v>
      </c>
      <c r="N30" s="87">
        <v>0</v>
      </c>
      <c r="O30" s="87">
        <v>4</v>
      </c>
      <c r="P30" s="87">
        <v>240</v>
      </c>
      <c r="Q30" s="87" t="s">
        <v>101</v>
      </c>
      <c r="R30" s="87" t="s">
        <v>133</v>
      </c>
    </row>
    <row r="31" spans="1:18" ht="12.75" customHeight="1">
      <c r="A31" s="87">
        <v>30</v>
      </c>
      <c r="B31" s="87">
        <v>3</v>
      </c>
      <c r="C31" s="87" t="s">
        <v>137</v>
      </c>
      <c r="D31" s="87">
        <v>15</v>
      </c>
      <c r="E31" s="111">
        <v>5552473237729</v>
      </c>
      <c r="F31" s="87"/>
      <c r="G31" s="87" t="s">
        <v>136</v>
      </c>
      <c r="H31" s="88" t="s">
        <v>134</v>
      </c>
      <c r="I31" s="87" t="s">
        <v>132</v>
      </c>
      <c r="J31" s="87">
        <v>7500</v>
      </c>
      <c r="K31" s="87">
        <v>0</v>
      </c>
      <c r="L31" s="87">
        <v>1500</v>
      </c>
      <c r="M31" s="87">
        <v>169</v>
      </c>
      <c r="N31" s="87">
        <v>0</v>
      </c>
      <c r="O31" s="87">
        <v>4</v>
      </c>
      <c r="P31" s="87">
        <v>300</v>
      </c>
      <c r="Q31" s="87" t="s">
        <v>101</v>
      </c>
      <c r="R31" s="87" t="s">
        <v>133</v>
      </c>
    </row>
    <row r="32" spans="1:18" ht="12.75" customHeight="1">
      <c r="A32" s="87">
        <v>31</v>
      </c>
      <c r="B32" s="87">
        <v>3</v>
      </c>
      <c r="C32" s="87" t="s">
        <v>137</v>
      </c>
      <c r="D32" s="87">
        <v>16</v>
      </c>
      <c r="E32" s="111">
        <v>5552473275678</v>
      </c>
      <c r="F32" s="87"/>
      <c r="G32" s="87" t="s">
        <v>136</v>
      </c>
      <c r="H32" s="88" t="s">
        <v>134</v>
      </c>
      <c r="I32" s="87" t="s">
        <v>132</v>
      </c>
      <c r="J32" s="87">
        <v>7500</v>
      </c>
      <c r="K32" s="87">
        <v>0</v>
      </c>
      <c r="L32" s="87">
        <v>1500</v>
      </c>
      <c r="M32" s="87">
        <v>169</v>
      </c>
      <c r="N32" s="87">
        <v>0</v>
      </c>
      <c r="O32" s="87">
        <v>4</v>
      </c>
      <c r="P32" s="87">
        <v>300</v>
      </c>
      <c r="Q32" s="87" t="s">
        <v>101</v>
      </c>
      <c r="R32" s="87" t="s">
        <v>133</v>
      </c>
    </row>
    <row r="33" spans="1:18" ht="12.75" customHeight="1">
      <c r="A33" s="87">
        <v>32</v>
      </c>
      <c r="B33" s="87">
        <v>3</v>
      </c>
      <c r="C33" s="87" t="s">
        <v>137</v>
      </c>
      <c r="D33" s="87">
        <v>17</v>
      </c>
      <c r="E33" s="111">
        <v>5552473298096</v>
      </c>
      <c r="F33" s="87"/>
      <c r="G33" s="87" t="s">
        <v>136</v>
      </c>
      <c r="H33" s="88" t="s">
        <v>134</v>
      </c>
      <c r="I33" s="87" t="s">
        <v>132</v>
      </c>
      <c r="J33" s="87">
        <v>18000</v>
      </c>
      <c r="K33" s="87">
        <v>0</v>
      </c>
      <c r="L33" s="87">
        <v>3000</v>
      </c>
      <c r="M33" s="87">
        <v>338</v>
      </c>
      <c r="N33" s="87">
        <v>0</v>
      </c>
      <c r="O33" s="87">
        <v>4</v>
      </c>
      <c r="P33" s="87">
        <v>720</v>
      </c>
      <c r="Q33" s="87" t="s">
        <v>101</v>
      </c>
      <c r="R33" s="87" t="s">
        <v>133</v>
      </c>
    </row>
    <row r="34" spans="1:18" ht="12.75" customHeight="1">
      <c r="A34" s="87">
        <v>33</v>
      </c>
      <c r="B34" s="87">
        <v>3</v>
      </c>
      <c r="C34" s="87" t="s">
        <v>137</v>
      </c>
      <c r="D34" s="87">
        <v>18</v>
      </c>
      <c r="E34" s="111">
        <v>5552473236432</v>
      </c>
      <c r="F34" s="87"/>
      <c r="G34" s="87" t="s">
        <v>136</v>
      </c>
      <c r="H34" s="88" t="s">
        <v>134</v>
      </c>
      <c r="I34" s="87" t="s">
        <v>132</v>
      </c>
      <c r="J34" s="87">
        <v>6000</v>
      </c>
      <c r="K34" s="87">
        <v>0</v>
      </c>
      <c r="L34" s="87">
        <v>1500</v>
      </c>
      <c r="M34" s="87">
        <v>169</v>
      </c>
      <c r="N34" s="87">
        <v>0</v>
      </c>
      <c r="O34" s="87">
        <v>4</v>
      </c>
      <c r="P34" s="87">
        <v>240</v>
      </c>
      <c r="Q34" s="87" t="s">
        <v>101</v>
      </c>
      <c r="R34" s="87" t="s">
        <v>133</v>
      </c>
    </row>
    <row r="35" spans="1:18" ht="12.75" customHeight="1">
      <c r="A35" s="87">
        <v>34</v>
      </c>
      <c r="B35" s="87">
        <v>3</v>
      </c>
      <c r="C35" s="87" t="s">
        <v>137</v>
      </c>
      <c r="D35" s="87">
        <v>19</v>
      </c>
      <c r="E35" s="111">
        <v>5552473221958</v>
      </c>
      <c r="F35" s="87"/>
      <c r="G35" s="87" t="s">
        <v>136</v>
      </c>
      <c r="H35" s="88" t="s">
        <v>131</v>
      </c>
      <c r="I35" s="87" t="s">
        <v>132</v>
      </c>
      <c r="J35" s="87">
        <v>4505</v>
      </c>
      <c r="K35" s="87">
        <v>1946</v>
      </c>
      <c r="L35" s="87">
        <v>8464</v>
      </c>
      <c r="M35" s="87">
        <v>338</v>
      </c>
      <c r="N35" s="87">
        <v>0</v>
      </c>
      <c r="O35" s="87">
        <v>4</v>
      </c>
      <c r="P35" s="87">
        <v>180.2</v>
      </c>
      <c r="Q35" s="87" t="s">
        <v>138</v>
      </c>
      <c r="R35" s="87" t="s">
        <v>133</v>
      </c>
    </row>
    <row r="36" spans="1:18" ht="12.75" customHeight="1">
      <c r="A36" s="87">
        <v>35</v>
      </c>
      <c r="B36" s="87">
        <v>3</v>
      </c>
      <c r="C36" s="87" t="s">
        <v>137</v>
      </c>
      <c r="D36" s="87">
        <v>20</v>
      </c>
      <c r="E36" s="111">
        <v>5552473216435</v>
      </c>
      <c r="F36" s="87"/>
      <c r="G36" s="87" t="s">
        <v>136</v>
      </c>
      <c r="H36" s="88" t="s">
        <v>134</v>
      </c>
      <c r="I36" s="87" t="s">
        <v>132</v>
      </c>
      <c r="J36" s="87">
        <v>12500</v>
      </c>
      <c r="K36" s="87">
        <v>0</v>
      </c>
      <c r="L36" s="87">
        <v>3000</v>
      </c>
      <c r="M36" s="87">
        <v>338</v>
      </c>
      <c r="N36" s="87">
        <v>0</v>
      </c>
      <c r="O36" s="87">
        <v>4</v>
      </c>
      <c r="P36" s="87">
        <v>500</v>
      </c>
      <c r="Q36" s="87" t="s">
        <v>101</v>
      </c>
      <c r="R36" s="87" t="s">
        <v>133</v>
      </c>
    </row>
    <row r="37" spans="1:18" ht="12.75" customHeight="1">
      <c r="A37" s="87">
        <v>36</v>
      </c>
      <c r="B37" s="87">
        <v>3</v>
      </c>
      <c r="C37" s="87" t="s">
        <v>137</v>
      </c>
      <c r="D37" s="87">
        <v>21</v>
      </c>
      <c r="E37" s="111">
        <v>5552473218353</v>
      </c>
      <c r="F37" s="87"/>
      <c r="G37" s="87" t="s">
        <v>136</v>
      </c>
      <c r="H37" s="88" t="s">
        <v>134</v>
      </c>
      <c r="I37" s="87" t="s">
        <v>132</v>
      </c>
      <c r="J37" s="87">
        <v>9500</v>
      </c>
      <c r="K37" s="87">
        <v>0</v>
      </c>
      <c r="L37" s="87">
        <v>3000</v>
      </c>
      <c r="M37" s="87">
        <v>338</v>
      </c>
      <c r="N37" s="87">
        <v>0</v>
      </c>
      <c r="O37" s="87">
        <v>4</v>
      </c>
      <c r="P37" s="87">
        <v>380</v>
      </c>
      <c r="Q37" s="87" t="s">
        <v>101</v>
      </c>
      <c r="R37" s="87" t="s">
        <v>133</v>
      </c>
    </row>
    <row r="38" spans="1:18" ht="12.75" customHeight="1">
      <c r="A38" s="87">
        <v>37</v>
      </c>
      <c r="B38" s="87">
        <v>3</v>
      </c>
      <c r="C38" s="87" t="s">
        <v>137</v>
      </c>
      <c r="D38" s="87">
        <v>22</v>
      </c>
      <c r="E38" s="111">
        <v>5552473261470</v>
      </c>
      <c r="F38" s="87"/>
      <c r="G38" s="87" t="s">
        <v>136</v>
      </c>
      <c r="H38" s="88" t="s">
        <v>134</v>
      </c>
      <c r="I38" s="87" t="s">
        <v>132</v>
      </c>
      <c r="J38" s="87">
        <v>5500</v>
      </c>
      <c r="K38" s="87">
        <v>0</v>
      </c>
      <c r="L38" s="87">
        <v>3000</v>
      </c>
      <c r="M38" s="87">
        <v>338</v>
      </c>
      <c r="N38" s="87">
        <v>0</v>
      </c>
      <c r="O38" s="87">
        <v>4</v>
      </c>
      <c r="P38" s="87">
        <v>220</v>
      </c>
      <c r="Q38" s="87" t="s">
        <v>101</v>
      </c>
      <c r="R38" s="87" t="s">
        <v>133</v>
      </c>
    </row>
    <row r="39" spans="1:18" ht="12.75" customHeight="1">
      <c r="A39" s="87">
        <v>38</v>
      </c>
      <c r="B39" s="87">
        <v>3</v>
      </c>
      <c r="C39" s="87" t="s">
        <v>137</v>
      </c>
      <c r="D39" s="87">
        <v>23</v>
      </c>
      <c r="E39" s="111">
        <v>5552473250115</v>
      </c>
      <c r="F39" s="87"/>
      <c r="G39" s="87" t="s">
        <v>136</v>
      </c>
      <c r="H39" s="88" t="s">
        <v>134</v>
      </c>
      <c r="I39" s="87" t="s">
        <v>132</v>
      </c>
      <c r="J39" s="87">
        <v>5000</v>
      </c>
      <c r="K39" s="87">
        <v>0</v>
      </c>
      <c r="L39" s="87">
        <v>3000</v>
      </c>
      <c r="M39" s="87">
        <v>338</v>
      </c>
      <c r="N39" s="87">
        <v>0</v>
      </c>
      <c r="O39" s="87">
        <v>4</v>
      </c>
      <c r="P39" s="87">
        <v>200</v>
      </c>
      <c r="Q39" s="87" t="s">
        <v>101</v>
      </c>
      <c r="R39" s="87" t="s">
        <v>133</v>
      </c>
    </row>
    <row r="40" spans="1:18" ht="12.75" customHeight="1">
      <c r="A40" s="87">
        <v>39</v>
      </c>
      <c r="B40" s="87">
        <v>3</v>
      </c>
      <c r="C40" s="87" t="s">
        <v>137</v>
      </c>
      <c r="D40" s="87">
        <v>24</v>
      </c>
      <c r="E40" s="111">
        <v>5552473259263</v>
      </c>
      <c r="F40" s="87"/>
      <c r="G40" s="87" t="s">
        <v>136</v>
      </c>
      <c r="H40" s="88" t="s">
        <v>134</v>
      </c>
      <c r="I40" s="87" t="s">
        <v>132</v>
      </c>
      <c r="J40" s="87">
        <v>5000</v>
      </c>
      <c r="K40" s="87">
        <v>0</v>
      </c>
      <c r="L40" s="87">
        <v>3000</v>
      </c>
      <c r="M40" s="87">
        <v>338</v>
      </c>
      <c r="N40" s="87">
        <v>0</v>
      </c>
      <c r="O40" s="87">
        <v>4</v>
      </c>
      <c r="P40" s="87">
        <v>200</v>
      </c>
      <c r="Q40" s="87" t="s">
        <v>101</v>
      </c>
      <c r="R40" s="87" t="s">
        <v>133</v>
      </c>
    </row>
    <row r="41" spans="1:18" ht="12.75" customHeight="1">
      <c r="A41" s="87">
        <v>40</v>
      </c>
      <c r="B41" s="87">
        <v>3</v>
      </c>
      <c r="C41" s="87" t="s">
        <v>137</v>
      </c>
      <c r="D41" s="87">
        <v>25</v>
      </c>
      <c r="E41" s="111">
        <v>5552473276904</v>
      </c>
      <c r="F41" s="87"/>
      <c r="G41" s="87" t="s">
        <v>136</v>
      </c>
      <c r="H41" s="88" t="s">
        <v>134</v>
      </c>
      <c r="I41" s="87" t="s">
        <v>132</v>
      </c>
      <c r="J41" s="87">
        <v>3500</v>
      </c>
      <c r="K41" s="87">
        <v>0</v>
      </c>
      <c r="L41" s="87">
        <v>1500</v>
      </c>
      <c r="M41" s="87">
        <v>169</v>
      </c>
      <c r="N41" s="87">
        <v>0</v>
      </c>
      <c r="O41" s="87">
        <v>4</v>
      </c>
      <c r="P41" s="87">
        <v>140</v>
      </c>
      <c r="Q41" s="87" t="s">
        <v>101</v>
      </c>
      <c r="R41" s="87" t="s">
        <v>133</v>
      </c>
    </row>
    <row r="42" spans="1:18" ht="12.75" customHeight="1">
      <c r="A42" s="87">
        <v>41</v>
      </c>
      <c r="B42" s="87">
        <v>3</v>
      </c>
      <c r="C42" s="87" t="s">
        <v>137</v>
      </c>
      <c r="D42" s="87">
        <v>26</v>
      </c>
      <c r="E42" s="111">
        <v>5552473288752</v>
      </c>
      <c r="F42" s="87"/>
      <c r="G42" s="87" t="s">
        <v>136</v>
      </c>
      <c r="H42" s="88" t="s">
        <v>134</v>
      </c>
      <c r="I42" s="87" t="s">
        <v>132</v>
      </c>
      <c r="J42" s="87">
        <v>3500</v>
      </c>
      <c r="K42" s="87">
        <v>0</v>
      </c>
      <c r="L42" s="87">
        <v>1500</v>
      </c>
      <c r="M42" s="87">
        <v>169</v>
      </c>
      <c r="N42" s="87">
        <v>0</v>
      </c>
      <c r="O42" s="87">
        <v>4</v>
      </c>
      <c r="P42" s="87">
        <v>140</v>
      </c>
      <c r="Q42" s="87" t="s">
        <v>101</v>
      </c>
      <c r="R42" s="87" t="s">
        <v>133</v>
      </c>
    </row>
    <row r="43" spans="1:18" ht="12.75" customHeight="1">
      <c r="A43" s="87">
        <v>42</v>
      </c>
      <c r="B43" s="87">
        <v>3</v>
      </c>
      <c r="C43" s="87" t="s">
        <v>137</v>
      </c>
      <c r="D43" s="87">
        <v>27</v>
      </c>
      <c r="E43" s="111">
        <v>5552473287061</v>
      </c>
      <c r="F43" s="87"/>
      <c r="G43" s="87" t="s">
        <v>136</v>
      </c>
      <c r="H43" s="88" t="s">
        <v>131</v>
      </c>
      <c r="I43" s="87" t="s">
        <v>132</v>
      </c>
      <c r="J43" s="87">
        <v>15015</v>
      </c>
      <c r="K43" s="87">
        <v>737</v>
      </c>
      <c r="L43" s="87">
        <v>3822</v>
      </c>
      <c r="M43" s="87">
        <v>338</v>
      </c>
      <c r="N43" s="87">
        <v>0</v>
      </c>
      <c r="O43" s="87">
        <v>4</v>
      </c>
      <c r="P43" s="87">
        <v>600.6</v>
      </c>
      <c r="Q43" s="87" t="s">
        <v>101</v>
      </c>
      <c r="R43" s="87" t="s">
        <v>133</v>
      </c>
    </row>
    <row r="44" spans="1:18" ht="12.75" customHeight="1">
      <c r="A44" s="87">
        <v>43</v>
      </c>
      <c r="B44" s="87">
        <v>3</v>
      </c>
      <c r="C44" s="87" t="s">
        <v>137</v>
      </c>
      <c r="D44" s="87">
        <v>28</v>
      </c>
      <c r="E44" s="111">
        <v>5552473283302</v>
      </c>
      <c r="F44" s="87"/>
      <c r="G44" s="87" t="s">
        <v>136</v>
      </c>
      <c r="H44" s="88" t="s">
        <v>131</v>
      </c>
      <c r="I44" s="87" t="s">
        <v>132</v>
      </c>
      <c r="J44" s="87">
        <v>15015</v>
      </c>
      <c r="K44" s="87">
        <v>737</v>
      </c>
      <c r="L44" s="87">
        <v>3822</v>
      </c>
      <c r="M44" s="87">
        <v>338</v>
      </c>
      <c r="N44" s="87">
        <v>0</v>
      </c>
      <c r="O44" s="87">
        <v>4</v>
      </c>
      <c r="P44" s="87">
        <v>600.6</v>
      </c>
      <c r="Q44" s="87" t="s">
        <v>101</v>
      </c>
      <c r="R44" s="87" t="s">
        <v>133</v>
      </c>
    </row>
    <row r="45" spans="1:18" ht="12.75" customHeight="1">
      <c r="A45" s="87">
        <v>44</v>
      </c>
      <c r="B45" s="87">
        <v>3</v>
      </c>
      <c r="C45" s="87" t="s">
        <v>137</v>
      </c>
      <c r="D45" s="87">
        <v>29</v>
      </c>
      <c r="E45" s="111">
        <v>5552473230085</v>
      </c>
      <c r="F45" s="87"/>
      <c r="G45" s="87" t="s">
        <v>136</v>
      </c>
      <c r="H45" s="88" t="s">
        <v>134</v>
      </c>
      <c r="I45" s="87" t="s">
        <v>132</v>
      </c>
      <c r="J45" s="87">
        <v>9700</v>
      </c>
      <c r="K45" s="87">
        <v>0</v>
      </c>
      <c r="L45" s="87">
        <v>3000</v>
      </c>
      <c r="M45" s="87">
        <v>338</v>
      </c>
      <c r="N45" s="87">
        <v>0</v>
      </c>
      <c r="O45" s="87">
        <v>4</v>
      </c>
      <c r="P45" s="87">
        <v>388</v>
      </c>
      <c r="Q45" s="87" t="s">
        <v>101</v>
      </c>
      <c r="R45" s="87" t="s">
        <v>133</v>
      </c>
    </row>
    <row r="46" spans="1:18" ht="12.75" customHeight="1">
      <c r="A46" s="87">
        <v>45</v>
      </c>
      <c r="B46" s="87">
        <v>3</v>
      </c>
      <c r="C46" s="87" t="s">
        <v>137</v>
      </c>
      <c r="D46" s="87">
        <v>30</v>
      </c>
      <c r="E46" s="111">
        <v>5552473231241</v>
      </c>
      <c r="F46" s="87"/>
      <c r="G46" s="87" t="s">
        <v>136</v>
      </c>
      <c r="H46" s="88" t="s">
        <v>131</v>
      </c>
      <c r="I46" s="87" t="s">
        <v>132</v>
      </c>
      <c r="J46" s="87">
        <v>3870</v>
      </c>
      <c r="K46" s="87">
        <v>437</v>
      </c>
      <c r="L46" s="87">
        <v>1911</v>
      </c>
      <c r="M46" s="87">
        <v>169</v>
      </c>
      <c r="N46" s="87">
        <v>0</v>
      </c>
      <c r="O46" s="87">
        <v>0</v>
      </c>
      <c r="P46" s="87">
        <v>46</v>
      </c>
      <c r="Q46" s="87" t="s">
        <v>101</v>
      </c>
      <c r="R46" s="87" t="s">
        <v>133</v>
      </c>
    </row>
    <row r="47" spans="1:18" ht="12.75" customHeight="1">
      <c r="A47" s="87">
        <v>46</v>
      </c>
      <c r="B47" s="87">
        <v>3</v>
      </c>
      <c r="C47" s="87" t="s">
        <v>137</v>
      </c>
      <c r="D47" s="87">
        <v>31</v>
      </c>
      <c r="E47" s="111">
        <v>5552473243526</v>
      </c>
      <c r="F47" s="87"/>
      <c r="G47" s="87" t="s">
        <v>136</v>
      </c>
      <c r="H47" s="88" t="s">
        <v>134</v>
      </c>
      <c r="I47" s="87" t="s">
        <v>132</v>
      </c>
      <c r="J47" s="87">
        <v>5500</v>
      </c>
      <c r="K47" s="87">
        <v>0</v>
      </c>
      <c r="L47" s="87">
        <v>3000</v>
      </c>
      <c r="M47" s="87">
        <v>338</v>
      </c>
      <c r="N47" s="87">
        <v>0</v>
      </c>
      <c r="O47" s="87">
        <v>4</v>
      </c>
      <c r="P47" s="87">
        <v>220</v>
      </c>
      <c r="Q47" s="87" t="s">
        <v>101</v>
      </c>
      <c r="R47" s="87" t="s">
        <v>133</v>
      </c>
    </row>
    <row r="48" spans="1:18" ht="12.75" customHeight="1">
      <c r="A48" s="87">
        <v>47</v>
      </c>
      <c r="B48" s="87">
        <v>3</v>
      </c>
      <c r="C48" s="87" t="s">
        <v>137</v>
      </c>
      <c r="D48" s="87">
        <v>32</v>
      </c>
      <c r="E48" s="111">
        <v>5552473210185</v>
      </c>
      <c r="F48" s="87"/>
      <c r="G48" s="87" t="s">
        <v>136</v>
      </c>
      <c r="H48" s="88" t="s">
        <v>134</v>
      </c>
      <c r="I48" s="87" t="s">
        <v>132</v>
      </c>
      <c r="J48" s="87">
        <v>5500</v>
      </c>
      <c r="K48" s="87">
        <v>0</v>
      </c>
      <c r="L48" s="87">
        <v>3000</v>
      </c>
      <c r="M48" s="87">
        <v>338</v>
      </c>
      <c r="N48" s="87">
        <v>0</v>
      </c>
      <c r="O48" s="87">
        <v>4</v>
      </c>
      <c r="P48" s="87">
        <v>220</v>
      </c>
      <c r="Q48" s="87" t="s">
        <v>101</v>
      </c>
      <c r="R48" s="87" t="s">
        <v>133</v>
      </c>
    </row>
    <row r="49" spans="1:18" ht="12.75" customHeight="1">
      <c r="A49" s="87">
        <v>48</v>
      </c>
      <c r="B49" s="87">
        <v>3</v>
      </c>
      <c r="C49" s="87" t="s">
        <v>137</v>
      </c>
      <c r="D49" s="87">
        <v>33</v>
      </c>
      <c r="E49" s="111">
        <v>5552473293286</v>
      </c>
      <c r="F49" s="87"/>
      <c r="G49" s="87" t="s">
        <v>136</v>
      </c>
      <c r="H49" s="88" t="s">
        <v>134</v>
      </c>
      <c r="I49" s="87" t="s">
        <v>132</v>
      </c>
      <c r="J49" s="87">
        <v>4000</v>
      </c>
      <c r="K49" s="87">
        <v>0</v>
      </c>
      <c r="L49" s="87">
        <v>1500</v>
      </c>
      <c r="M49" s="87">
        <v>169</v>
      </c>
      <c r="N49" s="87">
        <v>0</v>
      </c>
      <c r="O49" s="87">
        <v>4</v>
      </c>
      <c r="P49" s="87">
        <v>160</v>
      </c>
      <c r="Q49" s="87" t="s">
        <v>101</v>
      </c>
      <c r="R49" s="87" t="s">
        <v>133</v>
      </c>
    </row>
    <row r="50" spans="1:18" ht="12.75" customHeight="1">
      <c r="A50" s="87">
        <v>49</v>
      </c>
      <c r="B50" s="87">
        <v>3</v>
      </c>
      <c r="C50" s="87" t="s">
        <v>137</v>
      </c>
      <c r="D50" s="87">
        <v>34</v>
      </c>
      <c r="E50" s="111">
        <v>5552473277855</v>
      </c>
      <c r="F50" s="87"/>
      <c r="G50" s="87" t="s">
        <v>136</v>
      </c>
      <c r="H50" s="88" t="s">
        <v>134</v>
      </c>
      <c r="I50" s="87" t="s">
        <v>132</v>
      </c>
      <c r="J50" s="87">
        <v>2000</v>
      </c>
      <c r="K50" s="87">
        <v>0</v>
      </c>
      <c r="L50" s="87">
        <v>1500</v>
      </c>
      <c r="M50" s="87">
        <v>169</v>
      </c>
      <c r="N50" s="87">
        <v>0</v>
      </c>
      <c r="O50" s="87">
        <v>4</v>
      </c>
      <c r="P50" s="87">
        <v>80</v>
      </c>
      <c r="Q50" s="87" t="s">
        <v>101</v>
      </c>
      <c r="R50" s="87" t="s">
        <v>133</v>
      </c>
    </row>
    <row r="51" spans="1:18" ht="12.75" customHeight="1">
      <c r="A51" s="87">
        <v>50</v>
      </c>
      <c r="B51" s="87">
        <v>3</v>
      </c>
      <c r="C51" s="87" t="s">
        <v>137</v>
      </c>
      <c r="D51" s="87">
        <v>35</v>
      </c>
      <c r="E51" s="111">
        <v>5552473256209</v>
      </c>
      <c r="F51" s="87"/>
      <c r="G51" s="87" t="s">
        <v>136</v>
      </c>
      <c r="H51" s="88" t="s">
        <v>134</v>
      </c>
      <c r="I51" s="87" t="s">
        <v>132</v>
      </c>
      <c r="J51" s="87">
        <v>2000</v>
      </c>
      <c r="K51" s="87">
        <v>0</v>
      </c>
      <c r="L51" s="87">
        <v>1500</v>
      </c>
      <c r="M51" s="87">
        <v>169</v>
      </c>
      <c r="N51" s="87">
        <v>0</v>
      </c>
      <c r="O51" s="87">
        <v>4</v>
      </c>
      <c r="P51" s="87">
        <v>80</v>
      </c>
      <c r="Q51" s="87" t="s">
        <v>101</v>
      </c>
      <c r="R51" s="87" t="s">
        <v>133</v>
      </c>
    </row>
    <row r="52" spans="1:18" ht="12.75" customHeight="1">
      <c r="A52" s="87">
        <v>51</v>
      </c>
      <c r="B52" s="87">
        <v>3</v>
      </c>
      <c r="C52" s="87" t="s">
        <v>137</v>
      </c>
      <c r="D52" s="87">
        <v>36</v>
      </c>
      <c r="E52" s="111">
        <v>5552473224081</v>
      </c>
      <c r="F52" s="87"/>
      <c r="G52" s="87" t="s">
        <v>136</v>
      </c>
      <c r="H52" s="88" t="s">
        <v>134</v>
      </c>
      <c r="I52" s="87" t="s">
        <v>132</v>
      </c>
      <c r="J52" s="87">
        <v>3250</v>
      </c>
      <c r="K52" s="87">
        <v>0</v>
      </c>
      <c r="L52" s="87">
        <v>0</v>
      </c>
      <c r="M52" s="87">
        <v>169</v>
      </c>
      <c r="N52" s="87">
        <v>0</v>
      </c>
      <c r="O52" s="87">
        <v>4</v>
      </c>
      <c r="P52" s="87">
        <v>130</v>
      </c>
      <c r="Q52" s="87" t="s">
        <v>101</v>
      </c>
      <c r="R52" s="87" t="s">
        <v>133</v>
      </c>
    </row>
    <row r="53" spans="1:18" ht="12.75" customHeight="1">
      <c r="A53" s="87">
        <v>52</v>
      </c>
      <c r="B53" s="87">
        <v>3</v>
      </c>
      <c r="C53" s="87" t="s">
        <v>137</v>
      </c>
      <c r="D53" s="87">
        <v>37</v>
      </c>
      <c r="E53" s="111">
        <v>5552473224078</v>
      </c>
      <c r="F53" s="87"/>
      <c r="G53" s="87" t="s">
        <v>136</v>
      </c>
      <c r="H53" s="88" t="s">
        <v>131</v>
      </c>
      <c r="I53" s="87" t="s">
        <v>132</v>
      </c>
      <c r="J53" s="87">
        <v>3280</v>
      </c>
      <c r="K53" s="87">
        <v>0</v>
      </c>
      <c r="L53" s="87">
        <v>0</v>
      </c>
      <c r="M53" s="87">
        <v>169</v>
      </c>
      <c r="N53" s="87">
        <v>0</v>
      </c>
      <c r="O53" s="87">
        <v>4</v>
      </c>
      <c r="P53" s="87">
        <v>131.2</v>
      </c>
      <c r="Q53" s="87" t="s">
        <v>101</v>
      </c>
      <c r="R53" s="87" t="s">
        <v>133</v>
      </c>
    </row>
    <row r="54" spans="1:18" ht="12.75" customHeight="1">
      <c r="A54" s="87">
        <v>53</v>
      </c>
      <c r="B54" s="87">
        <v>3</v>
      </c>
      <c r="C54" s="87" t="s">
        <v>137</v>
      </c>
      <c r="D54" s="87">
        <v>38</v>
      </c>
      <c r="E54" s="111">
        <v>5552473294674</v>
      </c>
      <c r="F54" s="87"/>
      <c r="G54" s="87" t="s">
        <v>136</v>
      </c>
      <c r="H54" s="88" t="s">
        <v>131</v>
      </c>
      <c r="I54" s="87" t="s">
        <v>132</v>
      </c>
      <c r="J54" s="87">
        <v>3280</v>
      </c>
      <c r="K54" s="87">
        <v>0</v>
      </c>
      <c r="L54" s="87">
        <v>0</v>
      </c>
      <c r="M54" s="87">
        <v>169</v>
      </c>
      <c r="N54" s="87">
        <v>0</v>
      </c>
      <c r="O54" s="87">
        <v>4</v>
      </c>
      <c r="P54" s="87">
        <v>131.2</v>
      </c>
      <c r="Q54" s="87" t="s">
        <v>101</v>
      </c>
      <c r="R54" s="87" t="s">
        <v>133</v>
      </c>
    </row>
    <row r="55" spans="1:18" ht="12.75" customHeight="1">
      <c r="A55" s="87">
        <v>54</v>
      </c>
      <c r="B55" s="87">
        <v>3</v>
      </c>
      <c r="C55" s="87" t="s">
        <v>137</v>
      </c>
      <c r="D55" s="87">
        <v>39</v>
      </c>
      <c r="E55" s="111">
        <v>5552473279899</v>
      </c>
      <c r="F55" s="87"/>
      <c r="G55" s="87" t="s">
        <v>136</v>
      </c>
      <c r="H55" s="88" t="s">
        <v>134</v>
      </c>
      <c r="I55" s="87" t="s">
        <v>132</v>
      </c>
      <c r="J55" s="87">
        <v>2500</v>
      </c>
      <c r="K55" s="87">
        <v>0</v>
      </c>
      <c r="L55" s="87">
        <v>1500</v>
      </c>
      <c r="M55" s="87">
        <v>169</v>
      </c>
      <c r="N55" s="87">
        <v>0</v>
      </c>
      <c r="O55" s="87">
        <v>4</v>
      </c>
      <c r="P55" s="87">
        <v>100</v>
      </c>
      <c r="Q55" s="87" t="s">
        <v>101</v>
      </c>
      <c r="R55" s="87" t="s">
        <v>133</v>
      </c>
    </row>
    <row r="56" spans="1:18" ht="12.75" customHeight="1">
      <c r="A56" s="87">
        <v>55</v>
      </c>
      <c r="B56" s="87">
        <v>3</v>
      </c>
      <c r="C56" s="87" t="s">
        <v>137</v>
      </c>
      <c r="D56" s="87">
        <v>40</v>
      </c>
      <c r="E56" s="111">
        <v>5552473260508</v>
      </c>
      <c r="F56" s="87"/>
      <c r="G56" s="87" t="s">
        <v>136</v>
      </c>
      <c r="H56" s="88" t="s">
        <v>131</v>
      </c>
      <c r="I56" s="87" t="s">
        <v>132</v>
      </c>
      <c r="J56" s="87">
        <v>7280</v>
      </c>
      <c r="K56" s="87">
        <v>479</v>
      </c>
      <c r="L56" s="87">
        <v>0</v>
      </c>
      <c r="M56" s="87">
        <v>338</v>
      </c>
      <c r="N56" s="87">
        <v>0</v>
      </c>
      <c r="O56" s="87">
        <v>4</v>
      </c>
      <c r="P56" s="87">
        <v>291.2</v>
      </c>
      <c r="Q56" s="87" t="s">
        <v>101</v>
      </c>
      <c r="R56" s="87" t="s">
        <v>133</v>
      </c>
    </row>
    <row r="57" spans="1:18" ht="12.75" customHeight="1">
      <c r="A57" s="87">
        <v>56</v>
      </c>
      <c r="B57" s="87">
        <v>3</v>
      </c>
      <c r="C57" s="87" t="s">
        <v>137</v>
      </c>
      <c r="D57" s="87">
        <v>41</v>
      </c>
      <c r="E57" s="111">
        <v>5552473271682</v>
      </c>
      <c r="F57" s="87"/>
      <c r="G57" s="87" t="s">
        <v>136</v>
      </c>
      <c r="H57" s="88" t="s">
        <v>134</v>
      </c>
      <c r="I57" s="87" t="s">
        <v>132</v>
      </c>
      <c r="J57" s="87">
        <v>3250</v>
      </c>
      <c r="K57" s="87">
        <v>0</v>
      </c>
      <c r="L57" s="87">
        <v>0</v>
      </c>
      <c r="M57" s="87">
        <v>169</v>
      </c>
      <c r="N57" s="87">
        <v>0</v>
      </c>
      <c r="O57" s="87">
        <v>4</v>
      </c>
      <c r="P57" s="87">
        <v>130</v>
      </c>
      <c r="Q57" s="87" t="s">
        <v>138</v>
      </c>
      <c r="R57" s="87" t="s">
        <v>133</v>
      </c>
    </row>
    <row r="58" spans="1:18" ht="12.75" customHeight="1">
      <c r="A58" s="87">
        <v>57</v>
      </c>
      <c r="B58" s="87">
        <v>3</v>
      </c>
      <c r="C58" s="87" t="s">
        <v>137</v>
      </c>
      <c r="D58" s="87">
        <v>42</v>
      </c>
      <c r="E58" s="111">
        <v>5552473258053</v>
      </c>
      <c r="F58" s="87"/>
      <c r="G58" s="87" t="s">
        <v>136</v>
      </c>
      <c r="H58" s="88" t="s">
        <v>131</v>
      </c>
      <c r="I58" s="87" t="s">
        <v>132</v>
      </c>
      <c r="J58" s="87">
        <v>13650</v>
      </c>
      <c r="K58" s="87">
        <v>0</v>
      </c>
      <c r="L58" s="87">
        <v>0</v>
      </c>
      <c r="M58" s="87">
        <v>169</v>
      </c>
      <c r="N58" s="87">
        <v>0</v>
      </c>
      <c r="O58" s="87">
        <v>4</v>
      </c>
      <c r="P58" s="87">
        <v>546</v>
      </c>
      <c r="Q58" s="87" t="s">
        <v>101</v>
      </c>
      <c r="R58" s="87" t="s">
        <v>133</v>
      </c>
    </row>
    <row r="59" spans="1:18" ht="12.75" customHeight="1">
      <c r="A59" s="87">
        <v>58</v>
      </c>
      <c r="B59" s="87">
        <v>3</v>
      </c>
      <c r="C59" s="87" t="s">
        <v>137</v>
      </c>
      <c r="D59" s="87">
        <v>43</v>
      </c>
      <c r="E59" s="111">
        <v>5552473272617</v>
      </c>
      <c r="F59" s="87"/>
      <c r="G59" s="87" t="s">
        <v>136</v>
      </c>
      <c r="H59" s="88" t="s">
        <v>134</v>
      </c>
      <c r="I59" s="87" t="s">
        <v>132</v>
      </c>
      <c r="J59" s="87">
        <v>3250</v>
      </c>
      <c r="K59" s="87">
        <v>0</v>
      </c>
      <c r="L59" s="87">
        <v>0</v>
      </c>
      <c r="M59" s="87">
        <v>169</v>
      </c>
      <c r="N59" s="87">
        <v>0</v>
      </c>
      <c r="O59" s="87">
        <v>4</v>
      </c>
      <c r="P59" s="87">
        <v>130</v>
      </c>
      <c r="Q59" s="87" t="s">
        <v>101</v>
      </c>
      <c r="R59" s="87" t="s">
        <v>133</v>
      </c>
    </row>
    <row r="60" spans="1:18" ht="12.75" customHeight="1">
      <c r="A60" s="87">
        <v>59</v>
      </c>
      <c r="B60" s="87">
        <v>3</v>
      </c>
      <c r="C60" s="87" t="s">
        <v>137</v>
      </c>
      <c r="D60" s="87">
        <v>44</v>
      </c>
      <c r="E60" s="111">
        <v>5552473268655</v>
      </c>
      <c r="F60" s="87"/>
      <c r="G60" s="87" t="s">
        <v>136</v>
      </c>
      <c r="H60" s="88" t="s">
        <v>134</v>
      </c>
      <c r="I60" s="87" t="s">
        <v>132</v>
      </c>
      <c r="J60" s="87">
        <v>3250</v>
      </c>
      <c r="K60" s="87">
        <v>0</v>
      </c>
      <c r="L60" s="87">
        <v>0</v>
      </c>
      <c r="M60" s="87">
        <v>169</v>
      </c>
      <c r="N60" s="87">
        <v>0</v>
      </c>
      <c r="O60" s="87">
        <v>4</v>
      </c>
      <c r="P60" s="87">
        <v>130</v>
      </c>
      <c r="Q60" s="87" t="s">
        <v>101</v>
      </c>
      <c r="R60" s="87" t="s">
        <v>133</v>
      </c>
    </row>
    <row r="61" spans="1:18" ht="12.75" customHeight="1">
      <c r="A61" s="87">
        <v>60</v>
      </c>
      <c r="B61" s="87">
        <v>3</v>
      </c>
      <c r="C61" s="87" t="s">
        <v>137</v>
      </c>
      <c r="D61" s="87">
        <v>45</v>
      </c>
      <c r="E61" s="111">
        <v>5552473261813</v>
      </c>
      <c r="F61" s="87"/>
      <c r="G61" s="87" t="s">
        <v>136</v>
      </c>
      <c r="H61" s="88" t="s">
        <v>131</v>
      </c>
      <c r="I61" s="87" t="s">
        <v>132</v>
      </c>
      <c r="J61" s="87">
        <v>18430</v>
      </c>
      <c r="K61" s="87">
        <v>1055</v>
      </c>
      <c r="L61" s="87">
        <v>3822</v>
      </c>
      <c r="M61" s="87">
        <v>338</v>
      </c>
      <c r="N61" s="87">
        <v>0</v>
      </c>
      <c r="O61" s="87">
        <v>4</v>
      </c>
      <c r="P61" s="87">
        <v>737.2</v>
      </c>
      <c r="Q61" s="87" t="s">
        <v>138</v>
      </c>
      <c r="R61" s="87" t="s">
        <v>133</v>
      </c>
    </row>
    <row r="62" spans="1:18" ht="12.75" customHeight="1">
      <c r="A62" s="87">
        <v>61</v>
      </c>
      <c r="B62" s="87">
        <v>3</v>
      </c>
      <c r="C62" s="87" t="s">
        <v>137</v>
      </c>
      <c r="D62" s="87">
        <v>46</v>
      </c>
      <c r="E62" s="111">
        <v>5552473264515</v>
      </c>
      <c r="F62" s="87"/>
      <c r="G62" s="87" t="s">
        <v>136</v>
      </c>
      <c r="H62" s="88" t="s">
        <v>134</v>
      </c>
      <c r="I62" s="87" t="s">
        <v>132</v>
      </c>
      <c r="J62" s="87">
        <v>3750</v>
      </c>
      <c r="K62" s="87">
        <v>0</v>
      </c>
      <c r="L62" s="87">
        <v>0</v>
      </c>
      <c r="M62" s="87">
        <v>169</v>
      </c>
      <c r="N62" s="87">
        <v>0</v>
      </c>
      <c r="O62" s="87">
        <v>4</v>
      </c>
      <c r="P62" s="87">
        <v>150</v>
      </c>
      <c r="Q62" s="87" t="s">
        <v>101</v>
      </c>
      <c r="R62" s="87" t="s">
        <v>133</v>
      </c>
    </row>
    <row r="63" spans="1:18" ht="12.75" customHeight="1">
      <c r="A63" s="87">
        <v>62</v>
      </c>
      <c r="B63" s="87">
        <v>3</v>
      </c>
      <c r="C63" s="87" t="s">
        <v>137</v>
      </c>
      <c r="D63" s="87">
        <v>47</v>
      </c>
      <c r="E63" s="111">
        <v>5552473222431</v>
      </c>
      <c r="F63" s="87"/>
      <c r="G63" s="87" t="s">
        <v>136</v>
      </c>
      <c r="H63" s="88" t="s">
        <v>131</v>
      </c>
      <c r="I63" s="87" t="s">
        <v>132</v>
      </c>
      <c r="J63" s="87">
        <v>95095</v>
      </c>
      <c r="K63" s="87">
        <v>3551</v>
      </c>
      <c r="L63" s="87">
        <v>3822</v>
      </c>
      <c r="M63" s="87">
        <v>338</v>
      </c>
      <c r="N63" s="87">
        <v>0</v>
      </c>
      <c r="O63" s="87">
        <v>4</v>
      </c>
      <c r="P63" s="87">
        <v>3803.8</v>
      </c>
      <c r="Q63" s="87" t="s">
        <v>138</v>
      </c>
      <c r="R63" s="87" t="s">
        <v>133</v>
      </c>
    </row>
    <row r="64" spans="1:18" ht="12.75" customHeight="1">
      <c r="A64" s="87">
        <v>63</v>
      </c>
      <c r="B64" s="87">
        <v>3</v>
      </c>
      <c r="C64" s="87" t="s">
        <v>137</v>
      </c>
      <c r="D64" s="87">
        <v>48</v>
      </c>
      <c r="E64" s="111">
        <v>5552473235016</v>
      </c>
      <c r="F64" s="87"/>
      <c r="G64" s="87" t="s">
        <v>136</v>
      </c>
      <c r="H64" s="88" t="s">
        <v>131</v>
      </c>
      <c r="I64" s="87" t="s">
        <v>132</v>
      </c>
      <c r="J64" s="87">
        <v>77305</v>
      </c>
      <c r="K64" s="87">
        <v>3551</v>
      </c>
      <c r="L64" s="87">
        <v>3822</v>
      </c>
      <c r="M64" s="87">
        <v>338</v>
      </c>
      <c r="N64" s="87">
        <v>0</v>
      </c>
      <c r="O64" s="87">
        <v>4</v>
      </c>
      <c r="P64" s="87">
        <v>3092.2</v>
      </c>
      <c r="Q64" s="87" t="s">
        <v>138</v>
      </c>
      <c r="R64" s="87" t="s">
        <v>133</v>
      </c>
    </row>
    <row r="65" spans="1:18" ht="12.75" customHeight="1">
      <c r="A65" s="87">
        <v>64</v>
      </c>
      <c r="B65" s="87">
        <v>3</v>
      </c>
      <c r="C65" s="87" t="s">
        <v>137</v>
      </c>
      <c r="D65" s="87">
        <v>49</v>
      </c>
      <c r="E65" s="111">
        <v>5552473274300</v>
      </c>
      <c r="F65" s="87"/>
      <c r="G65" s="87" t="s">
        <v>136</v>
      </c>
      <c r="H65" s="88" t="s">
        <v>134</v>
      </c>
      <c r="I65" s="87" t="s">
        <v>132</v>
      </c>
      <c r="J65" s="87">
        <v>3000</v>
      </c>
      <c r="K65" s="87">
        <v>0</v>
      </c>
      <c r="L65" s="87">
        <v>1500</v>
      </c>
      <c r="M65" s="87">
        <v>169</v>
      </c>
      <c r="N65" s="87">
        <v>0</v>
      </c>
      <c r="O65" s="87">
        <v>4</v>
      </c>
      <c r="P65" s="87">
        <v>120</v>
      </c>
      <c r="Q65" s="87" t="s">
        <v>101</v>
      </c>
      <c r="R65" s="87" t="s">
        <v>133</v>
      </c>
    </row>
    <row r="66" spans="1:18" ht="12.75" customHeight="1">
      <c r="A66" s="87">
        <v>65</v>
      </c>
      <c r="B66" s="87">
        <v>3</v>
      </c>
      <c r="C66" s="87" t="s">
        <v>137</v>
      </c>
      <c r="D66" s="87">
        <v>50</v>
      </c>
      <c r="E66" s="111">
        <v>5552473296362</v>
      </c>
      <c r="F66" s="87"/>
      <c r="G66" s="87" t="s">
        <v>136</v>
      </c>
      <c r="H66" s="88" t="s">
        <v>134</v>
      </c>
      <c r="I66" s="87" t="s">
        <v>132</v>
      </c>
      <c r="J66" s="87">
        <v>55000</v>
      </c>
      <c r="K66" s="87">
        <v>0</v>
      </c>
      <c r="L66" s="87">
        <v>1500</v>
      </c>
      <c r="M66" s="87">
        <v>169</v>
      </c>
      <c r="N66" s="87">
        <v>0</v>
      </c>
      <c r="O66" s="87">
        <v>4</v>
      </c>
      <c r="P66" s="87">
        <v>2200</v>
      </c>
      <c r="Q66" s="87" t="s">
        <v>138</v>
      </c>
      <c r="R66" s="87" t="s">
        <v>133</v>
      </c>
    </row>
    <row r="67" spans="1:18" ht="12.75" customHeight="1">
      <c r="A67" s="87">
        <v>66</v>
      </c>
      <c r="B67" s="87">
        <v>4</v>
      </c>
      <c r="C67" s="87" t="s">
        <v>137</v>
      </c>
      <c r="D67" s="87">
        <v>1</v>
      </c>
      <c r="E67" s="111">
        <v>5552473266937</v>
      </c>
      <c r="F67" s="87"/>
      <c r="G67" s="87" t="s">
        <v>136</v>
      </c>
      <c r="H67" s="88" t="s">
        <v>134</v>
      </c>
      <c r="I67" s="87" t="s">
        <v>132</v>
      </c>
      <c r="J67" s="87">
        <v>4000</v>
      </c>
      <c r="K67" s="87">
        <v>0</v>
      </c>
      <c r="L67" s="87">
        <v>1500</v>
      </c>
      <c r="M67" s="87">
        <v>169</v>
      </c>
      <c r="N67" s="87">
        <v>0</v>
      </c>
      <c r="O67" s="87">
        <v>4</v>
      </c>
      <c r="P67" s="87">
        <v>160</v>
      </c>
      <c r="Q67" s="87" t="s">
        <v>101</v>
      </c>
      <c r="R67" s="87" t="s">
        <v>133</v>
      </c>
    </row>
    <row r="68" spans="1:18" ht="12.75" customHeight="1">
      <c r="A68" s="87">
        <v>67</v>
      </c>
      <c r="B68" s="87">
        <v>4</v>
      </c>
      <c r="C68" s="87" t="s">
        <v>137</v>
      </c>
      <c r="D68" s="87">
        <v>2</v>
      </c>
      <c r="E68" s="111">
        <v>5552473264195</v>
      </c>
      <c r="F68" s="87"/>
      <c r="G68" s="87" t="s">
        <v>136</v>
      </c>
      <c r="H68" s="88" t="s">
        <v>134</v>
      </c>
      <c r="I68" s="87" t="s">
        <v>132</v>
      </c>
      <c r="J68" s="87">
        <v>3750</v>
      </c>
      <c r="K68" s="87">
        <v>0</v>
      </c>
      <c r="L68" s="87">
        <v>0</v>
      </c>
      <c r="M68" s="87">
        <v>169</v>
      </c>
      <c r="N68" s="87">
        <v>0</v>
      </c>
      <c r="O68" s="87">
        <v>4</v>
      </c>
      <c r="P68" s="87">
        <v>150</v>
      </c>
      <c r="Q68" s="87" t="s">
        <v>101</v>
      </c>
      <c r="R68" s="87" t="s">
        <v>133</v>
      </c>
    </row>
    <row r="69" spans="1:18" ht="12.75" customHeight="1">
      <c r="A69" s="87">
        <v>68</v>
      </c>
      <c r="B69" s="87">
        <v>4</v>
      </c>
      <c r="C69" s="87" t="s">
        <v>137</v>
      </c>
      <c r="D69" s="87">
        <v>3</v>
      </c>
      <c r="E69" s="111">
        <v>5552473251857</v>
      </c>
      <c r="F69" s="87"/>
      <c r="G69" s="87" t="s">
        <v>136</v>
      </c>
      <c r="H69" s="88" t="s">
        <v>131</v>
      </c>
      <c r="I69" s="87" t="s">
        <v>132</v>
      </c>
      <c r="J69" s="87">
        <v>5460</v>
      </c>
      <c r="K69" s="87">
        <v>0</v>
      </c>
      <c r="L69" s="87">
        <v>0</v>
      </c>
      <c r="M69" s="87">
        <v>169</v>
      </c>
      <c r="N69" s="87">
        <v>0</v>
      </c>
      <c r="O69" s="87">
        <v>4</v>
      </c>
      <c r="P69" s="87">
        <v>218.4</v>
      </c>
      <c r="Q69" s="87" t="s">
        <v>101</v>
      </c>
      <c r="R69" s="87" t="s">
        <v>133</v>
      </c>
    </row>
    <row r="70" spans="1:18" ht="12.75" customHeight="1">
      <c r="A70" s="87">
        <v>69</v>
      </c>
      <c r="B70" s="87">
        <v>4</v>
      </c>
      <c r="C70" s="87" t="s">
        <v>137</v>
      </c>
      <c r="D70" s="87">
        <v>4</v>
      </c>
      <c r="E70" s="111">
        <v>5552473225680</v>
      </c>
      <c r="F70" s="87"/>
      <c r="G70" s="87" t="s">
        <v>136</v>
      </c>
      <c r="H70" s="88" t="s">
        <v>131</v>
      </c>
      <c r="I70" s="87" t="s">
        <v>132</v>
      </c>
      <c r="J70" s="87">
        <v>6600</v>
      </c>
      <c r="K70" s="87">
        <v>0</v>
      </c>
      <c r="L70" s="87">
        <v>0</v>
      </c>
      <c r="M70" s="87">
        <v>169</v>
      </c>
      <c r="N70" s="87">
        <v>0</v>
      </c>
      <c r="O70" s="87">
        <v>4</v>
      </c>
      <c r="P70" s="87">
        <v>264</v>
      </c>
      <c r="Q70" s="87" t="s">
        <v>101</v>
      </c>
      <c r="R70" s="87" t="s">
        <v>133</v>
      </c>
    </row>
    <row r="71" spans="1:18" ht="12.75" customHeight="1">
      <c r="A71" s="87">
        <v>70</v>
      </c>
      <c r="B71" s="87">
        <v>4</v>
      </c>
      <c r="C71" s="87" t="s">
        <v>137</v>
      </c>
      <c r="D71" s="87">
        <v>5</v>
      </c>
      <c r="E71" s="111">
        <v>5552473246655</v>
      </c>
      <c r="F71" s="87"/>
      <c r="G71" s="87" t="s">
        <v>136</v>
      </c>
      <c r="H71" s="88" t="s">
        <v>131</v>
      </c>
      <c r="I71" s="87" t="s">
        <v>132</v>
      </c>
      <c r="J71" s="87">
        <v>15925</v>
      </c>
      <c r="K71" s="87">
        <v>0</v>
      </c>
      <c r="L71" s="87">
        <v>0</v>
      </c>
      <c r="M71" s="87">
        <v>169</v>
      </c>
      <c r="N71" s="87">
        <v>0</v>
      </c>
      <c r="O71" s="87">
        <v>4</v>
      </c>
      <c r="P71" s="87">
        <v>637</v>
      </c>
      <c r="Q71" s="87" t="s">
        <v>101</v>
      </c>
      <c r="R71" s="87" t="s">
        <v>133</v>
      </c>
    </row>
    <row r="72" spans="1:18" ht="12.75" customHeight="1">
      <c r="A72" s="87">
        <v>71</v>
      </c>
      <c r="B72" s="87">
        <v>4</v>
      </c>
      <c r="C72" s="87" t="s">
        <v>137</v>
      </c>
      <c r="D72" s="87">
        <v>6</v>
      </c>
      <c r="E72" s="111">
        <v>5552473284403</v>
      </c>
      <c r="F72" s="87"/>
      <c r="G72" s="87" t="s">
        <v>136</v>
      </c>
      <c r="H72" s="88" t="s">
        <v>134</v>
      </c>
      <c r="I72" s="87" t="s">
        <v>132</v>
      </c>
      <c r="J72" s="87">
        <v>3500</v>
      </c>
      <c r="K72" s="87">
        <v>0</v>
      </c>
      <c r="L72" s="87">
        <v>1500</v>
      </c>
      <c r="M72" s="87">
        <v>169</v>
      </c>
      <c r="N72" s="87">
        <v>0</v>
      </c>
      <c r="O72" s="87">
        <v>4</v>
      </c>
      <c r="P72" s="87">
        <v>140</v>
      </c>
      <c r="Q72" s="87" t="s">
        <v>101</v>
      </c>
      <c r="R72" s="87" t="s">
        <v>133</v>
      </c>
    </row>
    <row r="73" spans="1:18" ht="12.75" customHeight="1">
      <c r="A73" s="87">
        <v>72</v>
      </c>
      <c r="B73" s="87">
        <v>4</v>
      </c>
      <c r="C73" s="87" t="s">
        <v>137</v>
      </c>
      <c r="D73" s="87">
        <v>7</v>
      </c>
      <c r="E73" s="111">
        <v>5552473290367</v>
      </c>
      <c r="F73" s="87"/>
      <c r="G73" s="87" t="s">
        <v>136</v>
      </c>
      <c r="H73" s="88" t="s">
        <v>134</v>
      </c>
      <c r="I73" s="87" t="s">
        <v>132</v>
      </c>
      <c r="J73" s="87">
        <v>3500</v>
      </c>
      <c r="K73" s="87">
        <v>0</v>
      </c>
      <c r="L73" s="87">
        <v>1500</v>
      </c>
      <c r="M73" s="87">
        <v>169</v>
      </c>
      <c r="N73" s="87">
        <v>0</v>
      </c>
      <c r="O73" s="87">
        <v>4</v>
      </c>
      <c r="P73" s="87">
        <v>140</v>
      </c>
      <c r="Q73" s="87" t="s">
        <v>101</v>
      </c>
      <c r="R73" s="87" t="s">
        <v>133</v>
      </c>
    </row>
    <row r="74" spans="1:18" ht="12.75" customHeight="1">
      <c r="A74" s="87">
        <v>73</v>
      </c>
      <c r="B74" s="87">
        <v>4</v>
      </c>
      <c r="C74" s="87" t="s">
        <v>137</v>
      </c>
      <c r="D74" s="87">
        <v>8</v>
      </c>
      <c r="E74" s="111">
        <v>5552473261446</v>
      </c>
      <c r="F74" s="87"/>
      <c r="G74" s="87" t="s">
        <v>136</v>
      </c>
      <c r="H74" s="88" t="s">
        <v>131</v>
      </c>
      <c r="I74" s="87" t="s">
        <v>132</v>
      </c>
      <c r="J74" s="87">
        <v>5190</v>
      </c>
      <c r="K74" s="87">
        <v>0</v>
      </c>
      <c r="L74" s="87">
        <v>1911</v>
      </c>
      <c r="M74" s="87">
        <v>169</v>
      </c>
      <c r="N74" s="87">
        <v>0</v>
      </c>
      <c r="O74" s="87">
        <v>4</v>
      </c>
      <c r="P74" s="87">
        <v>207.6</v>
      </c>
      <c r="Q74" s="87" t="s">
        <v>101</v>
      </c>
      <c r="R74" s="87" t="s">
        <v>133</v>
      </c>
    </row>
    <row r="75" spans="1:18" ht="12.75" customHeight="1">
      <c r="A75" s="87">
        <v>74</v>
      </c>
      <c r="B75" s="87">
        <v>4</v>
      </c>
      <c r="C75" s="87" t="s">
        <v>137</v>
      </c>
      <c r="D75" s="87">
        <v>9</v>
      </c>
      <c r="E75" s="111">
        <v>5552473265077</v>
      </c>
      <c r="F75" s="87"/>
      <c r="G75" s="87" t="s">
        <v>136</v>
      </c>
      <c r="H75" s="88" t="s">
        <v>134</v>
      </c>
      <c r="I75" s="87" t="s">
        <v>132</v>
      </c>
      <c r="J75" s="87">
        <v>2500</v>
      </c>
      <c r="K75" s="87">
        <v>0</v>
      </c>
      <c r="L75" s="87">
        <v>1500</v>
      </c>
      <c r="M75" s="87">
        <v>169</v>
      </c>
      <c r="N75" s="87">
        <v>0</v>
      </c>
      <c r="O75" s="87">
        <v>4</v>
      </c>
      <c r="P75" s="87">
        <v>100</v>
      </c>
      <c r="Q75" s="87" t="s">
        <v>101</v>
      </c>
      <c r="R75" s="87" t="s">
        <v>133</v>
      </c>
    </row>
    <row r="76" spans="1:18" ht="12.75" customHeight="1">
      <c r="A76" s="87">
        <v>75</v>
      </c>
      <c r="B76" s="87">
        <v>4</v>
      </c>
      <c r="C76" s="87" t="s">
        <v>137</v>
      </c>
      <c r="D76" s="87">
        <v>10</v>
      </c>
      <c r="E76" s="111">
        <v>5552473260285</v>
      </c>
      <c r="F76" s="87"/>
      <c r="G76" s="87" t="s">
        <v>136</v>
      </c>
      <c r="H76" s="88" t="s">
        <v>134</v>
      </c>
      <c r="I76" s="87" t="s">
        <v>132</v>
      </c>
      <c r="J76" s="87">
        <v>2500</v>
      </c>
      <c r="K76" s="87">
        <v>0</v>
      </c>
      <c r="L76" s="87">
        <v>1500</v>
      </c>
      <c r="M76" s="87">
        <v>169</v>
      </c>
      <c r="N76" s="87">
        <v>0</v>
      </c>
      <c r="O76" s="87">
        <v>4</v>
      </c>
      <c r="P76" s="87">
        <v>100</v>
      </c>
      <c r="Q76" s="87" t="s">
        <v>101</v>
      </c>
      <c r="R76" s="87" t="s">
        <v>133</v>
      </c>
    </row>
    <row r="77" spans="1:18" ht="12.75" customHeight="1">
      <c r="A77" s="87">
        <v>76</v>
      </c>
      <c r="B77" s="87">
        <v>4</v>
      </c>
      <c r="C77" s="87" t="s">
        <v>137</v>
      </c>
      <c r="D77" s="87">
        <v>11</v>
      </c>
      <c r="E77" s="111">
        <v>5552473291460</v>
      </c>
      <c r="F77" s="87"/>
      <c r="G77" s="87" t="s">
        <v>136</v>
      </c>
      <c r="H77" s="88" t="s">
        <v>131</v>
      </c>
      <c r="I77" s="87" t="s">
        <v>132</v>
      </c>
      <c r="J77" s="87">
        <v>20475</v>
      </c>
      <c r="K77" s="87">
        <v>0</v>
      </c>
      <c r="L77" s="87">
        <v>0</v>
      </c>
      <c r="M77" s="87">
        <v>169</v>
      </c>
      <c r="N77" s="87">
        <v>0</v>
      </c>
      <c r="O77" s="87">
        <v>4</v>
      </c>
      <c r="P77" s="87">
        <v>819</v>
      </c>
      <c r="Q77" s="87" t="s">
        <v>101</v>
      </c>
      <c r="R77" s="87" t="s">
        <v>133</v>
      </c>
    </row>
    <row r="78" spans="1:18" ht="12.75" customHeight="1">
      <c r="A78" s="87">
        <v>77</v>
      </c>
      <c r="B78" s="87">
        <v>4</v>
      </c>
      <c r="C78" s="87" t="s">
        <v>137</v>
      </c>
      <c r="D78" s="87">
        <v>12</v>
      </c>
      <c r="E78" s="111">
        <v>5552473210407</v>
      </c>
      <c r="F78" s="87"/>
      <c r="G78" s="87" t="s">
        <v>136</v>
      </c>
      <c r="H78" s="88" t="s">
        <v>131</v>
      </c>
      <c r="I78" s="87" t="s">
        <v>132</v>
      </c>
      <c r="J78" s="87">
        <v>7965</v>
      </c>
      <c r="K78" s="87">
        <v>455</v>
      </c>
      <c r="L78" s="87">
        <v>0</v>
      </c>
      <c r="M78" s="87">
        <v>169</v>
      </c>
      <c r="N78" s="87">
        <v>0</v>
      </c>
      <c r="O78" s="87">
        <v>4</v>
      </c>
      <c r="P78" s="87">
        <v>318.6</v>
      </c>
      <c r="Q78" s="87" t="s">
        <v>101</v>
      </c>
      <c r="R78" s="87" t="s">
        <v>133</v>
      </c>
    </row>
    <row r="79" spans="1:18" ht="12.75" customHeight="1">
      <c r="A79" s="87">
        <v>78</v>
      </c>
      <c r="B79" s="87">
        <v>4</v>
      </c>
      <c r="C79" s="87" t="s">
        <v>137</v>
      </c>
      <c r="D79" s="87">
        <v>13</v>
      </c>
      <c r="E79" s="111">
        <v>5552473267716</v>
      </c>
      <c r="F79" s="87"/>
      <c r="G79" s="87" t="s">
        <v>136</v>
      </c>
      <c r="H79" s="88" t="s">
        <v>134</v>
      </c>
      <c r="I79" s="87" t="s">
        <v>132</v>
      </c>
      <c r="J79" s="87">
        <v>4500</v>
      </c>
      <c r="K79" s="87">
        <v>0</v>
      </c>
      <c r="L79" s="87">
        <v>1500</v>
      </c>
      <c r="M79" s="87">
        <v>169</v>
      </c>
      <c r="N79" s="87">
        <v>0</v>
      </c>
      <c r="O79" s="87">
        <v>4</v>
      </c>
      <c r="P79" s="87">
        <v>180</v>
      </c>
      <c r="Q79" s="87" t="s">
        <v>101</v>
      </c>
      <c r="R79" s="87" t="s">
        <v>133</v>
      </c>
    </row>
    <row r="80" spans="1:18" ht="12.75" customHeight="1">
      <c r="A80" s="87">
        <v>79</v>
      </c>
      <c r="B80" s="87">
        <v>4</v>
      </c>
      <c r="C80" s="87" t="s">
        <v>137</v>
      </c>
      <c r="D80" s="87">
        <v>14</v>
      </c>
      <c r="E80" s="111">
        <v>5552473215766</v>
      </c>
      <c r="F80" s="87"/>
      <c r="G80" s="87" t="s">
        <v>136</v>
      </c>
      <c r="H80" s="88" t="s">
        <v>134</v>
      </c>
      <c r="I80" s="87" t="s">
        <v>132</v>
      </c>
      <c r="J80" s="87">
        <v>5000</v>
      </c>
      <c r="K80" s="87">
        <v>0</v>
      </c>
      <c r="L80" s="87">
        <v>1500</v>
      </c>
      <c r="M80" s="87">
        <v>169</v>
      </c>
      <c r="N80" s="87">
        <v>0</v>
      </c>
      <c r="O80" s="87">
        <v>4</v>
      </c>
      <c r="P80" s="87">
        <v>200</v>
      </c>
      <c r="Q80" s="87" t="s">
        <v>101</v>
      </c>
      <c r="R80" s="87" t="s">
        <v>133</v>
      </c>
    </row>
    <row r="81" spans="1:18" ht="12.75" customHeight="1">
      <c r="A81" s="87">
        <v>80</v>
      </c>
      <c r="B81" s="87">
        <v>4</v>
      </c>
      <c r="C81" s="87" t="s">
        <v>137</v>
      </c>
      <c r="D81" s="87">
        <v>15</v>
      </c>
      <c r="E81" s="111">
        <v>5552473214773</v>
      </c>
      <c r="F81" s="87"/>
      <c r="G81" s="87" t="s">
        <v>136</v>
      </c>
      <c r="H81" s="88" t="s">
        <v>134</v>
      </c>
      <c r="I81" s="87" t="s">
        <v>132</v>
      </c>
      <c r="J81" s="87">
        <v>2000</v>
      </c>
      <c r="K81" s="87">
        <v>0</v>
      </c>
      <c r="L81" s="87">
        <v>1500</v>
      </c>
      <c r="M81" s="87">
        <v>169</v>
      </c>
      <c r="N81" s="87">
        <v>0</v>
      </c>
      <c r="O81" s="87">
        <v>4</v>
      </c>
      <c r="P81" s="87">
        <v>80</v>
      </c>
      <c r="Q81" s="87" t="s">
        <v>101</v>
      </c>
      <c r="R81" s="87" t="s">
        <v>133</v>
      </c>
    </row>
    <row r="82" spans="1:18" ht="12.75" customHeight="1">
      <c r="A82" s="87">
        <v>81</v>
      </c>
      <c r="B82" s="87">
        <v>4</v>
      </c>
      <c r="C82" s="87" t="s">
        <v>137</v>
      </c>
      <c r="D82" s="87">
        <v>16</v>
      </c>
      <c r="E82" s="111">
        <v>5552473277620</v>
      </c>
      <c r="F82" s="87"/>
      <c r="G82" s="87" t="s">
        <v>136</v>
      </c>
      <c r="H82" s="88" t="s">
        <v>134</v>
      </c>
      <c r="I82" s="87" t="s">
        <v>132</v>
      </c>
      <c r="J82" s="87">
        <v>5000</v>
      </c>
      <c r="K82" s="87">
        <v>0</v>
      </c>
      <c r="L82" s="87">
        <v>0</v>
      </c>
      <c r="M82" s="87">
        <v>169</v>
      </c>
      <c r="N82" s="87">
        <v>0</v>
      </c>
      <c r="O82" s="87">
        <v>4</v>
      </c>
      <c r="P82" s="87">
        <v>200</v>
      </c>
      <c r="Q82" s="87" t="s">
        <v>101</v>
      </c>
      <c r="R82" s="87" t="s">
        <v>133</v>
      </c>
    </row>
    <row r="83" spans="1:18" ht="12.75" customHeight="1">
      <c r="A83" s="87">
        <v>82</v>
      </c>
      <c r="B83" s="87">
        <v>4</v>
      </c>
      <c r="C83" s="87" t="s">
        <v>137</v>
      </c>
      <c r="D83" s="87">
        <v>17</v>
      </c>
      <c r="E83" s="111">
        <v>5552473292762</v>
      </c>
      <c r="F83" s="87"/>
      <c r="G83" s="87" t="s">
        <v>136</v>
      </c>
      <c r="H83" s="88" t="s">
        <v>134</v>
      </c>
      <c r="I83" s="87" t="s">
        <v>132</v>
      </c>
      <c r="J83" s="87">
        <v>2500</v>
      </c>
      <c r="K83" s="87">
        <v>0</v>
      </c>
      <c r="L83" s="87">
        <v>1500</v>
      </c>
      <c r="M83" s="87">
        <v>169</v>
      </c>
      <c r="N83" s="87">
        <v>0</v>
      </c>
      <c r="O83" s="87">
        <v>4</v>
      </c>
      <c r="P83" s="87">
        <v>100</v>
      </c>
      <c r="Q83" s="87" t="s">
        <v>101</v>
      </c>
      <c r="R83" s="87" t="s">
        <v>133</v>
      </c>
    </row>
    <row r="84" spans="1:18" ht="12.75" customHeight="1">
      <c r="A84" s="87">
        <v>83</v>
      </c>
      <c r="B84" s="87">
        <v>4</v>
      </c>
      <c r="C84" s="87" t="s">
        <v>137</v>
      </c>
      <c r="D84" s="87">
        <v>18</v>
      </c>
      <c r="E84" s="111">
        <v>5552473295579</v>
      </c>
      <c r="F84" s="87"/>
      <c r="G84" s="87" t="s">
        <v>136</v>
      </c>
      <c r="H84" s="88" t="s">
        <v>131</v>
      </c>
      <c r="I84" s="87" t="s">
        <v>132</v>
      </c>
      <c r="J84" s="87">
        <v>13650</v>
      </c>
      <c r="K84" s="87">
        <v>0</v>
      </c>
      <c r="L84" s="87">
        <v>0</v>
      </c>
      <c r="M84" s="87">
        <v>169</v>
      </c>
      <c r="N84" s="87">
        <v>0</v>
      </c>
      <c r="O84" s="87">
        <v>4</v>
      </c>
      <c r="P84" s="87">
        <v>546</v>
      </c>
      <c r="Q84" s="87" t="s">
        <v>101</v>
      </c>
      <c r="R84" s="87" t="s">
        <v>133</v>
      </c>
    </row>
    <row r="85" spans="1:18" ht="12.75" customHeight="1">
      <c r="A85" s="87">
        <v>84</v>
      </c>
      <c r="B85" s="87">
        <v>4</v>
      </c>
      <c r="C85" s="87" t="s">
        <v>137</v>
      </c>
      <c r="D85" s="87">
        <v>19</v>
      </c>
      <c r="E85" s="111">
        <v>5552473242238</v>
      </c>
      <c r="F85" s="87"/>
      <c r="G85" s="87" t="s">
        <v>136</v>
      </c>
      <c r="H85" s="88" t="s">
        <v>134</v>
      </c>
      <c r="I85" s="87" t="s">
        <v>132</v>
      </c>
      <c r="J85" s="87">
        <v>4500</v>
      </c>
      <c r="K85" s="87">
        <v>0</v>
      </c>
      <c r="L85" s="87">
        <v>1500</v>
      </c>
      <c r="M85" s="87">
        <v>169</v>
      </c>
      <c r="N85" s="87">
        <v>0</v>
      </c>
      <c r="O85" s="87">
        <v>4</v>
      </c>
      <c r="P85" s="87">
        <v>180</v>
      </c>
      <c r="Q85" s="87" t="s">
        <v>138</v>
      </c>
      <c r="R85" s="87" t="s">
        <v>133</v>
      </c>
    </row>
    <row r="86" spans="1:18" ht="12.75" customHeight="1">
      <c r="A86" s="87">
        <v>85</v>
      </c>
      <c r="B86" s="87">
        <v>4</v>
      </c>
      <c r="C86" s="87" t="s">
        <v>137</v>
      </c>
      <c r="D86" s="87">
        <v>20</v>
      </c>
      <c r="E86" s="111">
        <v>5552473275748</v>
      </c>
      <c r="F86" s="87"/>
      <c r="G86" s="87" t="s">
        <v>136</v>
      </c>
      <c r="H86" s="88" t="s">
        <v>134</v>
      </c>
      <c r="I86" s="87" t="s">
        <v>132</v>
      </c>
      <c r="J86" s="87">
        <v>2500</v>
      </c>
      <c r="K86" s="87">
        <v>0</v>
      </c>
      <c r="L86" s="87">
        <v>1500</v>
      </c>
      <c r="M86" s="87">
        <v>169</v>
      </c>
      <c r="N86" s="87">
        <v>0</v>
      </c>
      <c r="O86" s="87">
        <v>4</v>
      </c>
      <c r="P86" s="87">
        <v>100</v>
      </c>
      <c r="Q86" s="87" t="s">
        <v>101</v>
      </c>
      <c r="R86" s="87" t="s">
        <v>133</v>
      </c>
    </row>
    <row r="87" spans="1:18" ht="12.75" customHeight="1">
      <c r="A87" s="87">
        <v>86</v>
      </c>
      <c r="B87" s="87">
        <v>4</v>
      </c>
      <c r="C87" s="87" t="s">
        <v>137</v>
      </c>
      <c r="D87" s="87">
        <v>21</v>
      </c>
      <c r="E87" s="111">
        <v>5552473210511</v>
      </c>
      <c r="F87" s="87"/>
      <c r="G87" s="87" t="s">
        <v>136</v>
      </c>
      <c r="H87" s="88" t="s">
        <v>134</v>
      </c>
      <c r="I87" s="87" t="s">
        <v>132</v>
      </c>
      <c r="J87" s="87">
        <v>30000</v>
      </c>
      <c r="K87" s="87">
        <v>0</v>
      </c>
      <c r="L87" s="87">
        <v>0</v>
      </c>
      <c r="M87" s="87">
        <v>169</v>
      </c>
      <c r="N87" s="87">
        <v>0</v>
      </c>
      <c r="O87" s="87">
        <v>4</v>
      </c>
      <c r="P87" s="87">
        <v>1200</v>
      </c>
      <c r="Q87" s="87" t="s">
        <v>101</v>
      </c>
      <c r="R87" s="87" t="s">
        <v>133</v>
      </c>
    </row>
    <row r="88" spans="1:18" ht="12.75" customHeight="1">
      <c r="A88" s="87">
        <v>87</v>
      </c>
      <c r="B88" s="87">
        <v>4</v>
      </c>
      <c r="C88" s="87" t="s">
        <v>137</v>
      </c>
      <c r="D88" s="87">
        <v>22</v>
      </c>
      <c r="E88" s="111">
        <v>5552473272252</v>
      </c>
      <c r="F88" s="87"/>
      <c r="G88" s="87" t="s">
        <v>136</v>
      </c>
      <c r="H88" s="88" t="s">
        <v>131</v>
      </c>
      <c r="I88" s="87" t="s">
        <v>132</v>
      </c>
      <c r="J88" s="87">
        <v>10010</v>
      </c>
      <c r="K88" s="87">
        <v>0</v>
      </c>
      <c r="L88" s="87">
        <v>0</v>
      </c>
      <c r="M88" s="87">
        <v>169</v>
      </c>
      <c r="N88" s="87">
        <v>0</v>
      </c>
      <c r="O88" s="87">
        <v>4</v>
      </c>
      <c r="P88" s="87">
        <v>400.4</v>
      </c>
      <c r="Q88" s="87" t="s">
        <v>101</v>
      </c>
      <c r="R88" s="87" t="s">
        <v>133</v>
      </c>
    </row>
    <row r="89" spans="1:18" ht="12.75" customHeight="1">
      <c r="A89" s="87">
        <v>88</v>
      </c>
      <c r="B89" s="87">
        <v>4</v>
      </c>
      <c r="C89" s="87" t="s">
        <v>137</v>
      </c>
      <c r="D89" s="87">
        <v>23</v>
      </c>
      <c r="E89" s="111">
        <v>5552473211123</v>
      </c>
      <c r="F89" s="87"/>
      <c r="G89" s="87" t="s">
        <v>136</v>
      </c>
      <c r="H89" s="88" t="s">
        <v>134</v>
      </c>
      <c r="I89" s="87" t="s">
        <v>132</v>
      </c>
      <c r="J89" s="87">
        <v>6000</v>
      </c>
      <c r="K89" s="87">
        <v>0</v>
      </c>
      <c r="L89" s="87">
        <v>1500</v>
      </c>
      <c r="M89" s="87">
        <v>169</v>
      </c>
      <c r="N89" s="87">
        <v>0</v>
      </c>
      <c r="O89" s="87">
        <v>4</v>
      </c>
      <c r="P89" s="87">
        <v>240</v>
      </c>
      <c r="Q89" s="87" t="s">
        <v>101</v>
      </c>
      <c r="R89" s="87" t="s">
        <v>133</v>
      </c>
    </row>
    <row r="90" spans="1:18" ht="12.75" customHeight="1">
      <c r="A90" s="87">
        <v>89</v>
      </c>
      <c r="B90" s="87">
        <v>4</v>
      </c>
      <c r="C90" s="87" t="s">
        <v>137</v>
      </c>
      <c r="D90" s="87">
        <v>24</v>
      </c>
      <c r="E90" s="111">
        <v>5552473247998</v>
      </c>
      <c r="F90" s="87"/>
      <c r="G90" s="87" t="s">
        <v>136</v>
      </c>
      <c r="H90" s="88" t="s">
        <v>134</v>
      </c>
      <c r="I90" s="87" t="s">
        <v>132</v>
      </c>
      <c r="J90" s="87">
        <v>5000</v>
      </c>
      <c r="K90" s="87">
        <v>0</v>
      </c>
      <c r="L90" s="87">
        <v>1500</v>
      </c>
      <c r="M90" s="87">
        <v>169</v>
      </c>
      <c r="N90" s="87">
        <v>0</v>
      </c>
      <c r="O90" s="87">
        <v>4</v>
      </c>
      <c r="P90" s="87">
        <v>200</v>
      </c>
      <c r="Q90" s="87" t="s">
        <v>101</v>
      </c>
      <c r="R90" s="87" t="s">
        <v>133</v>
      </c>
    </row>
    <row r="91" spans="1:18" ht="12.75" customHeight="1">
      <c r="A91" s="87">
        <v>90</v>
      </c>
      <c r="B91" s="87">
        <v>4</v>
      </c>
      <c r="C91" s="87" t="s">
        <v>137</v>
      </c>
      <c r="D91" s="87">
        <v>25</v>
      </c>
      <c r="E91" s="111">
        <v>5552473286830</v>
      </c>
      <c r="F91" s="87"/>
      <c r="G91" s="87" t="s">
        <v>136</v>
      </c>
      <c r="H91" s="88" t="s">
        <v>134</v>
      </c>
      <c r="I91" s="87" t="s">
        <v>132</v>
      </c>
      <c r="J91" s="87">
        <v>5500</v>
      </c>
      <c r="K91" s="87">
        <v>0</v>
      </c>
      <c r="L91" s="87">
        <v>1500</v>
      </c>
      <c r="M91" s="87">
        <v>169</v>
      </c>
      <c r="N91" s="87">
        <v>0</v>
      </c>
      <c r="O91" s="87">
        <v>4</v>
      </c>
      <c r="P91" s="87">
        <v>220</v>
      </c>
      <c r="Q91" s="87" t="s">
        <v>101</v>
      </c>
      <c r="R91" s="87" t="s">
        <v>133</v>
      </c>
    </row>
    <row r="92" spans="1:18" ht="12.75" customHeight="1">
      <c r="A92" s="87">
        <v>91</v>
      </c>
      <c r="B92" s="87">
        <v>4</v>
      </c>
      <c r="C92" s="87" t="s">
        <v>137</v>
      </c>
      <c r="D92" s="87">
        <v>26</v>
      </c>
      <c r="E92" s="111">
        <v>5552473295006</v>
      </c>
      <c r="F92" s="87"/>
      <c r="G92" s="87" t="s">
        <v>136</v>
      </c>
      <c r="H92" s="88" t="s">
        <v>131</v>
      </c>
      <c r="I92" s="87" t="s">
        <v>132</v>
      </c>
      <c r="J92" s="87">
        <v>6825</v>
      </c>
      <c r="K92" s="87">
        <v>0</v>
      </c>
      <c r="L92" s="87">
        <v>0</v>
      </c>
      <c r="M92" s="87">
        <v>169</v>
      </c>
      <c r="N92" s="87">
        <v>0</v>
      </c>
      <c r="O92" s="87">
        <v>4</v>
      </c>
      <c r="P92" s="87">
        <v>273</v>
      </c>
      <c r="Q92" s="87" t="s">
        <v>101</v>
      </c>
      <c r="R92" s="87" t="s">
        <v>133</v>
      </c>
    </row>
    <row r="93" spans="1:18" ht="12.75" customHeight="1">
      <c r="A93" s="87">
        <v>92</v>
      </c>
      <c r="B93" s="87">
        <v>4</v>
      </c>
      <c r="C93" s="87" t="s">
        <v>137</v>
      </c>
      <c r="D93" s="87">
        <v>27</v>
      </c>
      <c r="E93" s="111">
        <v>5552473272094</v>
      </c>
      <c r="F93" s="87"/>
      <c r="G93" s="87" t="s">
        <v>136</v>
      </c>
      <c r="H93" s="88" t="s">
        <v>131</v>
      </c>
      <c r="I93" s="87" t="s">
        <v>132</v>
      </c>
      <c r="J93" s="87">
        <v>4550</v>
      </c>
      <c r="K93" s="87">
        <v>0</v>
      </c>
      <c r="L93" s="87">
        <v>0</v>
      </c>
      <c r="M93" s="87">
        <v>169</v>
      </c>
      <c r="N93" s="87">
        <v>0</v>
      </c>
      <c r="O93" s="87">
        <v>4</v>
      </c>
      <c r="P93" s="87">
        <v>182</v>
      </c>
      <c r="Q93" s="87" t="s">
        <v>101</v>
      </c>
      <c r="R93" s="87" t="s">
        <v>133</v>
      </c>
    </row>
    <row r="94" spans="1:18" ht="12.75" customHeight="1">
      <c r="A94" s="87">
        <v>93</v>
      </c>
      <c r="B94" s="87">
        <v>4</v>
      </c>
      <c r="C94" s="87" t="s">
        <v>137</v>
      </c>
      <c r="D94" s="87">
        <v>28</v>
      </c>
      <c r="E94" s="111">
        <v>5552473232678</v>
      </c>
      <c r="F94" s="87"/>
      <c r="G94" s="87" t="s">
        <v>136</v>
      </c>
      <c r="H94" s="88" t="s">
        <v>134</v>
      </c>
      <c r="I94" s="87" t="s">
        <v>132</v>
      </c>
      <c r="J94" s="87">
        <v>22500</v>
      </c>
      <c r="K94" s="87">
        <v>0</v>
      </c>
      <c r="L94" s="87">
        <v>0</v>
      </c>
      <c r="M94" s="87">
        <v>169</v>
      </c>
      <c r="N94" s="87">
        <v>0</v>
      </c>
      <c r="O94" s="87">
        <v>4</v>
      </c>
      <c r="P94" s="87">
        <v>900</v>
      </c>
      <c r="Q94" s="87" t="s">
        <v>138</v>
      </c>
      <c r="R94" s="87" t="s">
        <v>133</v>
      </c>
    </row>
    <row r="95" spans="1:18" ht="12.75" customHeight="1">
      <c r="A95" s="87">
        <v>94</v>
      </c>
      <c r="B95" s="87">
        <v>4</v>
      </c>
      <c r="C95" s="87" t="s">
        <v>137</v>
      </c>
      <c r="D95" s="87">
        <v>29</v>
      </c>
      <c r="E95" s="111">
        <v>5552473230404</v>
      </c>
      <c r="F95" s="87"/>
      <c r="G95" s="87" t="s">
        <v>136</v>
      </c>
      <c r="H95" s="88" t="s">
        <v>134</v>
      </c>
      <c r="I95" s="87" t="s">
        <v>132</v>
      </c>
      <c r="J95" s="87">
        <v>30000</v>
      </c>
      <c r="K95" s="87">
        <v>0</v>
      </c>
      <c r="L95" s="87">
        <v>0</v>
      </c>
      <c r="M95" s="87">
        <v>169</v>
      </c>
      <c r="N95" s="87">
        <v>0</v>
      </c>
      <c r="O95" s="87">
        <v>4</v>
      </c>
      <c r="P95" s="87">
        <v>1200</v>
      </c>
      <c r="Q95" s="87" t="s">
        <v>138</v>
      </c>
      <c r="R95" s="87" t="s">
        <v>133</v>
      </c>
    </row>
    <row r="96" spans="1:18" ht="12.75" customHeight="1">
      <c r="A96" s="87">
        <v>95</v>
      </c>
      <c r="B96" s="87">
        <v>4</v>
      </c>
      <c r="C96" s="87" t="s">
        <v>137</v>
      </c>
      <c r="D96" s="87">
        <v>30</v>
      </c>
      <c r="E96" s="111">
        <v>5552473297834</v>
      </c>
      <c r="F96" s="87"/>
      <c r="G96" s="87" t="s">
        <v>136</v>
      </c>
      <c r="H96" s="88" t="s">
        <v>134</v>
      </c>
      <c r="I96" s="87" t="s">
        <v>132</v>
      </c>
      <c r="J96" s="87">
        <v>30000</v>
      </c>
      <c r="K96" s="87">
        <v>0</v>
      </c>
      <c r="L96" s="87">
        <v>0</v>
      </c>
      <c r="M96" s="87">
        <v>169</v>
      </c>
      <c r="N96" s="87">
        <v>0</v>
      </c>
      <c r="O96" s="87">
        <v>4</v>
      </c>
      <c r="P96" s="87">
        <v>1200</v>
      </c>
      <c r="Q96" s="87" t="s">
        <v>138</v>
      </c>
      <c r="R96" s="87" t="s">
        <v>133</v>
      </c>
    </row>
    <row r="97" spans="1:18" ht="12.75" customHeight="1">
      <c r="A97" s="87">
        <v>96</v>
      </c>
      <c r="B97" s="87">
        <v>4</v>
      </c>
      <c r="C97" s="87" t="s">
        <v>137</v>
      </c>
      <c r="D97" s="87">
        <v>31</v>
      </c>
      <c r="E97" s="111">
        <v>5552473236449</v>
      </c>
      <c r="F97" s="87"/>
      <c r="G97" s="87" t="s">
        <v>136</v>
      </c>
      <c r="H97" s="88" t="s">
        <v>134</v>
      </c>
      <c r="I97" s="87" t="s">
        <v>132</v>
      </c>
      <c r="J97" s="87">
        <v>3500</v>
      </c>
      <c r="K97" s="87">
        <v>0</v>
      </c>
      <c r="L97" s="87">
        <v>1500</v>
      </c>
      <c r="M97" s="87">
        <v>169</v>
      </c>
      <c r="N97" s="87">
        <v>0</v>
      </c>
      <c r="O97" s="87">
        <v>4</v>
      </c>
      <c r="P97" s="87">
        <v>140</v>
      </c>
      <c r="Q97" s="87" t="s">
        <v>101</v>
      </c>
      <c r="R97" s="87" t="s">
        <v>133</v>
      </c>
    </row>
    <row r="98" spans="1:18" ht="12.75" customHeight="1">
      <c r="A98" s="87">
        <v>97</v>
      </c>
      <c r="B98" s="87">
        <v>4</v>
      </c>
      <c r="C98" s="87" t="s">
        <v>137</v>
      </c>
      <c r="D98" s="87">
        <v>32</v>
      </c>
      <c r="E98" s="111">
        <v>5552473260669</v>
      </c>
      <c r="F98" s="87"/>
      <c r="G98" s="87" t="s">
        <v>136</v>
      </c>
      <c r="H98" s="88" t="s">
        <v>134</v>
      </c>
      <c r="I98" s="87" t="s">
        <v>132</v>
      </c>
      <c r="J98" s="87">
        <v>3500</v>
      </c>
      <c r="K98" s="87">
        <v>0</v>
      </c>
      <c r="L98" s="87">
        <v>1500</v>
      </c>
      <c r="M98" s="87">
        <v>169</v>
      </c>
      <c r="N98" s="87">
        <v>0</v>
      </c>
      <c r="O98" s="87">
        <v>4</v>
      </c>
      <c r="P98" s="87">
        <v>140</v>
      </c>
      <c r="Q98" s="87" t="s">
        <v>101</v>
      </c>
      <c r="R98" s="87" t="s">
        <v>133</v>
      </c>
    </row>
    <row r="99" spans="1:18" ht="12.75" customHeight="1">
      <c r="A99" s="87">
        <v>98</v>
      </c>
      <c r="B99" s="87">
        <v>4</v>
      </c>
      <c r="C99" s="87" t="s">
        <v>137</v>
      </c>
      <c r="D99" s="87">
        <v>33</v>
      </c>
      <c r="E99" s="111">
        <v>5552473247741</v>
      </c>
      <c r="F99" s="87"/>
      <c r="G99" s="87" t="s">
        <v>136</v>
      </c>
      <c r="H99" s="88" t="s">
        <v>134</v>
      </c>
      <c r="I99" s="87" t="s">
        <v>132</v>
      </c>
      <c r="J99" s="87">
        <v>4500</v>
      </c>
      <c r="K99" s="87">
        <v>0</v>
      </c>
      <c r="L99" s="87">
        <v>3000</v>
      </c>
      <c r="M99" s="87">
        <v>338</v>
      </c>
      <c r="N99" s="87">
        <v>0</v>
      </c>
      <c r="O99" s="87">
        <v>4</v>
      </c>
      <c r="P99" s="87">
        <v>180</v>
      </c>
      <c r="Q99" s="87" t="s">
        <v>101</v>
      </c>
      <c r="R99" s="87" t="s">
        <v>133</v>
      </c>
    </row>
    <row r="100" spans="1:18" ht="12.75" customHeight="1">
      <c r="A100" s="87">
        <v>99</v>
      </c>
      <c r="B100" s="87">
        <v>4</v>
      </c>
      <c r="C100" s="87" t="s">
        <v>137</v>
      </c>
      <c r="D100" s="87">
        <v>34</v>
      </c>
      <c r="E100" s="111">
        <v>5552473243996</v>
      </c>
      <c r="F100" s="87"/>
      <c r="G100" s="87" t="s">
        <v>136</v>
      </c>
      <c r="H100" s="88" t="s">
        <v>134</v>
      </c>
      <c r="I100" s="87" t="s">
        <v>132</v>
      </c>
      <c r="J100" s="87">
        <v>17000</v>
      </c>
      <c r="K100" s="87">
        <v>0</v>
      </c>
      <c r="L100" s="87">
        <v>3000</v>
      </c>
      <c r="M100" s="87">
        <v>338</v>
      </c>
      <c r="N100" s="87">
        <v>0</v>
      </c>
      <c r="O100" s="87">
        <v>4</v>
      </c>
      <c r="P100" s="87">
        <v>680</v>
      </c>
      <c r="Q100" s="87" t="s">
        <v>101</v>
      </c>
      <c r="R100" s="87" t="s">
        <v>133</v>
      </c>
    </row>
    <row r="101" spans="1:18" ht="12.75" customHeight="1">
      <c r="A101" s="87">
        <v>100</v>
      </c>
      <c r="B101" s="87">
        <v>4</v>
      </c>
      <c r="C101" s="87" t="s">
        <v>137</v>
      </c>
      <c r="D101" s="87">
        <v>35</v>
      </c>
      <c r="E101" s="111">
        <v>5552473265163</v>
      </c>
      <c r="F101" s="87"/>
      <c r="G101" s="87" t="s">
        <v>136</v>
      </c>
      <c r="H101" s="88" t="s">
        <v>134</v>
      </c>
      <c r="I101" s="87" t="s">
        <v>132</v>
      </c>
      <c r="J101" s="87">
        <v>3500</v>
      </c>
      <c r="K101" s="87">
        <v>0</v>
      </c>
      <c r="L101" s="87">
        <v>1500</v>
      </c>
      <c r="M101" s="87">
        <v>169</v>
      </c>
      <c r="N101" s="87">
        <v>0</v>
      </c>
      <c r="O101" s="87">
        <v>4</v>
      </c>
      <c r="P101" s="87">
        <v>140</v>
      </c>
      <c r="Q101" s="87" t="s">
        <v>101</v>
      </c>
      <c r="R101" s="87" t="s">
        <v>133</v>
      </c>
    </row>
    <row r="102" spans="1:18" ht="12.75" customHeight="1">
      <c r="A102" s="87">
        <v>101</v>
      </c>
      <c r="B102" s="87">
        <v>4</v>
      </c>
      <c r="C102" s="87" t="s">
        <v>137</v>
      </c>
      <c r="D102" s="87">
        <v>36</v>
      </c>
      <c r="E102" s="111">
        <v>5552473222877</v>
      </c>
      <c r="F102" s="87"/>
      <c r="G102" s="87" t="s">
        <v>136</v>
      </c>
      <c r="H102" s="88" t="s">
        <v>134</v>
      </c>
      <c r="I102" s="87" t="s">
        <v>132</v>
      </c>
      <c r="J102" s="87">
        <v>3000</v>
      </c>
      <c r="K102" s="87">
        <v>0</v>
      </c>
      <c r="L102" s="87">
        <v>1500</v>
      </c>
      <c r="M102" s="87">
        <v>169</v>
      </c>
      <c r="N102" s="87">
        <v>0</v>
      </c>
      <c r="O102" s="87">
        <v>4</v>
      </c>
      <c r="P102" s="87">
        <v>120</v>
      </c>
      <c r="Q102" s="87" t="s">
        <v>101</v>
      </c>
      <c r="R102" s="87" t="s">
        <v>133</v>
      </c>
    </row>
    <row r="103" spans="1:18" ht="12.75" customHeight="1">
      <c r="A103" s="87">
        <v>102</v>
      </c>
      <c r="B103" s="87">
        <v>4</v>
      </c>
      <c r="C103" s="87" t="s">
        <v>137</v>
      </c>
      <c r="D103" s="87">
        <v>37</v>
      </c>
      <c r="E103" s="111">
        <v>5552473286837</v>
      </c>
      <c r="F103" s="87"/>
      <c r="G103" s="87" t="s">
        <v>136</v>
      </c>
      <c r="H103" s="88" t="s">
        <v>131</v>
      </c>
      <c r="I103" s="87" t="s">
        <v>132</v>
      </c>
      <c r="J103" s="87">
        <v>10010</v>
      </c>
      <c r="K103" s="87">
        <v>0</v>
      </c>
      <c r="L103" s="87">
        <v>0</v>
      </c>
      <c r="M103" s="87">
        <v>169</v>
      </c>
      <c r="N103" s="87">
        <v>0</v>
      </c>
      <c r="O103" s="87">
        <v>4</v>
      </c>
      <c r="P103" s="87">
        <v>400.4</v>
      </c>
      <c r="Q103" s="87" t="s">
        <v>101</v>
      </c>
      <c r="R103" s="87" t="s">
        <v>133</v>
      </c>
    </row>
    <row r="104" spans="1:18" ht="12.75" customHeight="1">
      <c r="A104" s="87">
        <v>103</v>
      </c>
      <c r="B104" s="87">
        <v>4</v>
      </c>
      <c r="C104" s="87" t="s">
        <v>137</v>
      </c>
      <c r="D104" s="87">
        <v>38</v>
      </c>
      <c r="E104" s="111">
        <v>5552473297469</v>
      </c>
      <c r="F104" s="87"/>
      <c r="G104" s="87" t="s">
        <v>136</v>
      </c>
      <c r="H104" s="88" t="s">
        <v>131</v>
      </c>
      <c r="I104" s="87" t="s">
        <v>132</v>
      </c>
      <c r="J104" s="87">
        <v>10010</v>
      </c>
      <c r="K104" s="87">
        <v>0</v>
      </c>
      <c r="L104" s="87">
        <v>0</v>
      </c>
      <c r="M104" s="87">
        <v>169</v>
      </c>
      <c r="N104" s="87">
        <v>0</v>
      </c>
      <c r="O104" s="87">
        <v>4</v>
      </c>
      <c r="P104" s="87">
        <v>400.4</v>
      </c>
      <c r="Q104" s="87" t="s">
        <v>101</v>
      </c>
      <c r="R104" s="87" t="s">
        <v>133</v>
      </c>
    </row>
    <row r="105" spans="1:18" ht="12.75" customHeight="1">
      <c r="A105" s="87">
        <v>104</v>
      </c>
      <c r="B105" s="87">
        <v>4</v>
      </c>
      <c r="C105" s="87" t="s">
        <v>137</v>
      </c>
      <c r="D105" s="87">
        <v>39</v>
      </c>
      <c r="E105" s="111">
        <v>5552473242327</v>
      </c>
      <c r="F105" s="87"/>
      <c r="G105" s="87" t="s">
        <v>136</v>
      </c>
      <c r="H105" s="88" t="s">
        <v>131</v>
      </c>
      <c r="I105" s="87" t="s">
        <v>132</v>
      </c>
      <c r="J105" s="87">
        <v>10010</v>
      </c>
      <c r="K105" s="87">
        <v>0</v>
      </c>
      <c r="L105" s="87">
        <v>0</v>
      </c>
      <c r="M105" s="87">
        <v>169</v>
      </c>
      <c r="N105" s="87">
        <v>0</v>
      </c>
      <c r="O105" s="87">
        <v>4</v>
      </c>
      <c r="P105" s="87">
        <v>400.4</v>
      </c>
      <c r="Q105" s="87" t="s">
        <v>101</v>
      </c>
      <c r="R105" s="87" t="s">
        <v>133</v>
      </c>
    </row>
    <row r="106" spans="1:18" ht="12.75" customHeight="1">
      <c r="A106" s="87">
        <v>105</v>
      </c>
      <c r="B106" s="87">
        <v>4</v>
      </c>
      <c r="C106" s="87" t="s">
        <v>137</v>
      </c>
      <c r="D106" s="87">
        <v>40</v>
      </c>
      <c r="E106" s="111">
        <v>5552473214358</v>
      </c>
      <c r="F106" s="87"/>
      <c r="G106" s="87" t="s">
        <v>136</v>
      </c>
      <c r="H106" s="88" t="s">
        <v>131</v>
      </c>
      <c r="I106" s="87" t="s">
        <v>132</v>
      </c>
      <c r="J106" s="87">
        <v>8420</v>
      </c>
      <c r="K106" s="87">
        <v>455</v>
      </c>
      <c r="L106" s="87">
        <v>0</v>
      </c>
      <c r="M106" s="87">
        <v>169</v>
      </c>
      <c r="N106" s="87">
        <v>0</v>
      </c>
      <c r="O106" s="87">
        <v>4</v>
      </c>
      <c r="P106" s="87">
        <v>336.8</v>
      </c>
      <c r="Q106" s="87" t="s">
        <v>101</v>
      </c>
      <c r="R106" s="87" t="s">
        <v>133</v>
      </c>
    </row>
    <row r="107" spans="1:18" ht="12.75" customHeight="1">
      <c r="A107" s="87">
        <v>106</v>
      </c>
      <c r="B107" s="87">
        <v>4</v>
      </c>
      <c r="C107" s="87" t="s">
        <v>137</v>
      </c>
      <c r="D107" s="87">
        <v>41</v>
      </c>
      <c r="E107" s="111">
        <v>5552473290461</v>
      </c>
      <c r="F107" s="87"/>
      <c r="G107" s="87" t="s">
        <v>136</v>
      </c>
      <c r="H107" s="88" t="s">
        <v>134</v>
      </c>
      <c r="I107" s="87" t="s">
        <v>132</v>
      </c>
      <c r="J107" s="87">
        <v>6000</v>
      </c>
      <c r="K107" s="87">
        <v>0</v>
      </c>
      <c r="L107" s="87">
        <v>1500</v>
      </c>
      <c r="M107" s="87">
        <v>169</v>
      </c>
      <c r="N107" s="87">
        <v>0</v>
      </c>
      <c r="O107" s="87">
        <v>4</v>
      </c>
      <c r="P107" s="87">
        <v>240</v>
      </c>
      <c r="Q107" s="87" t="s">
        <v>101</v>
      </c>
      <c r="R107" s="87" t="s">
        <v>133</v>
      </c>
    </row>
    <row r="108" spans="1:18" ht="12.75" customHeight="1">
      <c r="A108" s="87">
        <v>107</v>
      </c>
      <c r="B108" s="87">
        <v>4</v>
      </c>
      <c r="C108" s="87" t="s">
        <v>137</v>
      </c>
      <c r="D108" s="87">
        <v>42</v>
      </c>
      <c r="E108" s="111">
        <v>5552473275359</v>
      </c>
      <c r="F108" s="87"/>
      <c r="G108" s="87" t="s">
        <v>136</v>
      </c>
      <c r="H108" s="88" t="s">
        <v>134</v>
      </c>
      <c r="I108" s="87" t="s">
        <v>132</v>
      </c>
      <c r="J108" s="87">
        <v>5000</v>
      </c>
      <c r="K108" s="87">
        <v>0</v>
      </c>
      <c r="L108" s="87">
        <v>1500</v>
      </c>
      <c r="M108" s="87">
        <v>169</v>
      </c>
      <c r="N108" s="87">
        <v>0</v>
      </c>
      <c r="O108" s="87">
        <v>4</v>
      </c>
      <c r="P108" s="87">
        <v>200</v>
      </c>
      <c r="Q108" s="87" t="s">
        <v>101</v>
      </c>
      <c r="R108" s="87" t="s">
        <v>133</v>
      </c>
    </row>
    <row r="109" spans="1:18" ht="12.75" customHeight="1">
      <c r="A109" s="87">
        <v>108</v>
      </c>
      <c r="B109" s="87">
        <v>4</v>
      </c>
      <c r="C109" s="87" t="s">
        <v>137</v>
      </c>
      <c r="D109" s="87">
        <v>43</v>
      </c>
      <c r="E109" s="111">
        <v>5552473270354</v>
      </c>
      <c r="F109" s="87"/>
      <c r="G109" s="87" t="s">
        <v>136</v>
      </c>
      <c r="H109" s="88" t="s">
        <v>134</v>
      </c>
      <c r="I109" s="87" t="s">
        <v>132</v>
      </c>
      <c r="J109" s="87">
        <v>5000</v>
      </c>
      <c r="K109" s="87">
        <v>0</v>
      </c>
      <c r="L109" s="87">
        <v>1500</v>
      </c>
      <c r="M109" s="87">
        <v>169</v>
      </c>
      <c r="N109" s="87">
        <v>0</v>
      </c>
      <c r="O109" s="87">
        <v>4</v>
      </c>
      <c r="P109" s="87">
        <v>200</v>
      </c>
      <c r="Q109" s="87" t="s">
        <v>101</v>
      </c>
      <c r="R109" s="87" t="s">
        <v>133</v>
      </c>
    </row>
    <row r="110" spans="1:18" ht="12.75" customHeight="1">
      <c r="A110" s="87">
        <v>109</v>
      </c>
      <c r="B110" s="87">
        <v>4</v>
      </c>
      <c r="C110" s="87" t="s">
        <v>137</v>
      </c>
      <c r="D110" s="87">
        <v>44</v>
      </c>
      <c r="E110" s="111">
        <v>5552473241430</v>
      </c>
      <c r="F110" s="87"/>
      <c r="G110" s="87" t="s">
        <v>136</v>
      </c>
      <c r="H110" s="88" t="s">
        <v>134</v>
      </c>
      <c r="I110" s="87" t="s">
        <v>132</v>
      </c>
      <c r="J110" s="87">
        <v>5000</v>
      </c>
      <c r="K110" s="87">
        <v>0</v>
      </c>
      <c r="L110" s="87">
        <v>1500</v>
      </c>
      <c r="M110" s="87">
        <v>169</v>
      </c>
      <c r="N110" s="87">
        <v>0</v>
      </c>
      <c r="O110" s="87">
        <v>4</v>
      </c>
      <c r="P110" s="87">
        <v>200</v>
      </c>
      <c r="Q110" s="87" t="s">
        <v>101</v>
      </c>
      <c r="R110" s="87" t="s">
        <v>133</v>
      </c>
    </row>
    <row r="111" spans="1:18" ht="12.75" customHeight="1">
      <c r="A111" s="87">
        <v>110</v>
      </c>
      <c r="B111" s="87">
        <v>4</v>
      </c>
      <c r="C111" s="87" t="s">
        <v>137</v>
      </c>
      <c r="D111" s="87">
        <v>45</v>
      </c>
      <c r="E111" s="111">
        <v>5552473211747</v>
      </c>
      <c r="F111" s="87"/>
      <c r="G111" s="87" t="s">
        <v>136</v>
      </c>
      <c r="H111" s="88" t="s">
        <v>134</v>
      </c>
      <c r="I111" s="87" t="s">
        <v>132</v>
      </c>
      <c r="J111" s="87">
        <v>3500</v>
      </c>
      <c r="K111" s="87">
        <v>0</v>
      </c>
      <c r="L111" s="87">
        <v>1500</v>
      </c>
      <c r="M111" s="87">
        <v>169</v>
      </c>
      <c r="N111" s="87">
        <v>0</v>
      </c>
      <c r="O111" s="87">
        <v>4</v>
      </c>
      <c r="P111" s="87">
        <v>140</v>
      </c>
      <c r="Q111" s="87" t="s">
        <v>101</v>
      </c>
      <c r="R111" s="87" t="s">
        <v>133</v>
      </c>
    </row>
    <row r="112" spans="1:18" ht="12.75" customHeight="1">
      <c r="A112" s="87">
        <v>111</v>
      </c>
      <c r="B112" s="87">
        <v>4</v>
      </c>
      <c r="C112" s="87" t="s">
        <v>137</v>
      </c>
      <c r="D112" s="87">
        <v>46</v>
      </c>
      <c r="E112" s="111">
        <v>5552473256026</v>
      </c>
      <c r="F112" s="87"/>
      <c r="G112" s="87" t="s">
        <v>136</v>
      </c>
      <c r="H112" s="88" t="s">
        <v>134</v>
      </c>
      <c r="I112" s="87" t="s">
        <v>132</v>
      </c>
      <c r="J112" s="87">
        <v>3500</v>
      </c>
      <c r="K112" s="87">
        <v>0</v>
      </c>
      <c r="L112" s="87">
        <v>1500</v>
      </c>
      <c r="M112" s="87">
        <v>169</v>
      </c>
      <c r="N112" s="87">
        <v>0</v>
      </c>
      <c r="O112" s="87">
        <v>4</v>
      </c>
      <c r="P112" s="87">
        <v>140</v>
      </c>
      <c r="Q112" s="87" t="s">
        <v>101</v>
      </c>
      <c r="R112" s="87" t="s">
        <v>133</v>
      </c>
    </row>
    <row r="113" spans="1:18" ht="12.75" customHeight="1">
      <c r="A113" s="87">
        <v>112</v>
      </c>
      <c r="B113" s="87">
        <v>4</v>
      </c>
      <c r="C113" s="87" t="s">
        <v>137</v>
      </c>
      <c r="D113" s="87">
        <v>47</v>
      </c>
      <c r="E113" s="111">
        <v>5552473217539</v>
      </c>
      <c r="F113" s="87"/>
      <c r="G113" s="87" t="s">
        <v>136</v>
      </c>
      <c r="H113" s="88" t="s">
        <v>134</v>
      </c>
      <c r="I113" s="87" t="s">
        <v>132</v>
      </c>
      <c r="J113" s="87">
        <v>4000</v>
      </c>
      <c r="K113" s="87">
        <v>0</v>
      </c>
      <c r="L113" s="87">
        <v>1500</v>
      </c>
      <c r="M113" s="87">
        <v>169</v>
      </c>
      <c r="N113" s="87">
        <v>0</v>
      </c>
      <c r="O113" s="87">
        <v>4</v>
      </c>
      <c r="P113" s="87">
        <v>160</v>
      </c>
      <c r="Q113" s="87" t="s">
        <v>101</v>
      </c>
      <c r="R113" s="87" t="s">
        <v>133</v>
      </c>
    </row>
    <row r="114" spans="1:18" ht="12.75" customHeight="1">
      <c r="A114" s="87">
        <v>113</v>
      </c>
      <c r="B114" s="87">
        <v>4</v>
      </c>
      <c r="C114" s="87" t="s">
        <v>137</v>
      </c>
      <c r="D114" s="87">
        <v>48</v>
      </c>
      <c r="E114" s="111">
        <v>5552473290382</v>
      </c>
      <c r="F114" s="87"/>
      <c r="G114" s="87" t="s">
        <v>136</v>
      </c>
      <c r="H114" s="88" t="s">
        <v>134</v>
      </c>
      <c r="I114" s="87" t="s">
        <v>132</v>
      </c>
      <c r="J114" s="87">
        <v>3750</v>
      </c>
      <c r="K114" s="87">
        <v>0</v>
      </c>
      <c r="L114" s="87">
        <v>0</v>
      </c>
      <c r="M114" s="87">
        <v>169</v>
      </c>
      <c r="N114" s="87">
        <v>0</v>
      </c>
      <c r="O114" s="87">
        <v>4</v>
      </c>
      <c r="P114" s="87">
        <v>150</v>
      </c>
      <c r="Q114" s="87" t="s">
        <v>101</v>
      </c>
      <c r="R114" s="87" t="s">
        <v>133</v>
      </c>
    </row>
    <row r="115" spans="1:18" ht="12.75" customHeight="1">
      <c r="A115" s="87">
        <v>114</v>
      </c>
      <c r="B115" s="87">
        <v>4</v>
      </c>
      <c r="C115" s="87" t="s">
        <v>137</v>
      </c>
      <c r="D115" s="87">
        <v>49</v>
      </c>
      <c r="E115" s="111">
        <v>5552473236491</v>
      </c>
      <c r="F115" s="87"/>
      <c r="G115" s="87" t="s">
        <v>136</v>
      </c>
      <c r="H115" s="88" t="s">
        <v>134</v>
      </c>
      <c r="I115" s="87" t="s">
        <v>132</v>
      </c>
      <c r="J115" s="87">
        <v>7000</v>
      </c>
      <c r="K115" s="87">
        <v>0</v>
      </c>
      <c r="L115" s="87">
        <v>0</v>
      </c>
      <c r="M115" s="87">
        <v>169</v>
      </c>
      <c r="N115" s="87">
        <v>0</v>
      </c>
      <c r="O115" s="87">
        <v>4</v>
      </c>
      <c r="P115" s="87">
        <v>280</v>
      </c>
      <c r="Q115" s="87" t="s">
        <v>101</v>
      </c>
      <c r="R115" s="87" t="s">
        <v>133</v>
      </c>
    </row>
    <row r="116" spans="1:18" ht="12.75" customHeight="1">
      <c r="A116" s="87">
        <v>115</v>
      </c>
      <c r="B116" s="87">
        <v>4</v>
      </c>
      <c r="C116" s="87" t="s">
        <v>137</v>
      </c>
      <c r="D116" s="87">
        <v>50</v>
      </c>
      <c r="E116" s="111">
        <v>5552473287714</v>
      </c>
      <c r="F116" s="87"/>
      <c r="G116" s="87" t="s">
        <v>136</v>
      </c>
      <c r="H116" s="88" t="s">
        <v>134</v>
      </c>
      <c r="I116" s="87" t="s">
        <v>132</v>
      </c>
      <c r="J116" s="87">
        <v>5500</v>
      </c>
      <c r="K116" s="87">
        <v>0</v>
      </c>
      <c r="L116" s="87">
        <v>1500</v>
      </c>
      <c r="M116" s="87">
        <v>169</v>
      </c>
      <c r="N116" s="87">
        <v>0</v>
      </c>
      <c r="O116" s="87">
        <v>4</v>
      </c>
      <c r="P116" s="87">
        <v>220</v>
      </c>
      <c r="Q116" s="87" t="s">
        <v>138</v>
      </c>
      <c r="R116" s="87" t="s">
        <v>133</v>
      </c>
    </row>
    <row r="117" spans="1:18" ht="12.75" customHeight="1">
      <c r="A117" s="87">
        <v>116</v>
      </c>
      <c r="B117" s="87">
        <v>5</v>
      </c>
      <c r="C117" s="87" t="s">
        <v>137</v>
      </c>
      <c r="D117" s="87">
        <v>1</v>
      </c>
      <c r="E117" s="111">
        <v>5552473236502</v>
      </c>
      <c r="F117" s="87"/>
      <c r="G117" s="87" t="s">
        <v>136</v>
      </c>
      <c r="H117" s="88" t="s">
        <v>134</v>
      </c>
      <c r="I117" s="87" t="s">
        <v>132</v>
      </c>
      <c r="J117" s="87">
        <v>5500</v>
      </c>
      <c r="K117" s="87">
        <v>0</v>
      </c>
      <c r="L117" s="87">
        <v>1500</v>
      </c>
      <c r="M117" s="87">
        <v>338</v>
      </c>
      <c r="N117" s="87">
        <v>0</v>
      </c>
      <c r="O117" s="87">
        <v>4</v>
      </c>
      <c r="P117" s="87">
        <v>220</v>
      </c>
      <c r="Q117" s="87" t="s">
        <v>101</v>
      </c>
      <c r="R117" s="87" t="s">
        <v>133</v>
      </c>
    </row>
    <row r="118" spans="1:18" ht="12.75" customHeight="1">
      <c r="A118" s="87">
        <v>117</v>
      </c>
      <c r="B118" s="87">
        <v>5</v>
      </c>
      <c r="C118" s="87" t="s">
        <v>137</v>
      </c>
      <c r="D118" s="87">
        <v>2</v>
      </c>
      <c r="E118" s="111">
        <v>5552473281387</v>
      </c>
      <c r="F118" s="87"/>
      <c r="G118" s="87" t="s">
        <v>136</v>
      </c>
      <c r="H118" s="88" t="s">
        <v>134</v>
      </c>
      <c r="I118" s="87" t="s">
        <v>132</v>
      </c>
      <c r="J118" s="87">
        <v>2000</v>
      </c>
      <c r="K118" s="87">
        <v>0</v>
      </c>
      <c r="L118" s="87">
        <v>1500</v>
      </c>
      <c r="M118" s="87">
        <v>169</v>
      </c>
      <c r="N118" s="87">
        <v>0</v>
      </c>
      <c r="O118" s="87">
        <v>4</v>
      </c>
      <c r="P118" s="87">
        <v>80</v>
      </c>
      <c r="Q118" s="87" t="s">
        <v>138</v>
      </c>
      <c r="R118" s="87" t="s">
        <v>133</v>
      </c>
    </row>
    <row r="119" spans="1:18" ht="12.75" customHeight="1">
      <c r="A119" s="87">
        <v>118</v>
      </c>
      <c r="B119" s="87">
        <v>5</v>
      </c>
      <c r="C119" s="87" t="s">
        <v>137</v>
      </c>
      <c r="D119" s="87">
        <v>3</v>
      </c>
      <c r="E119" s="111">
        <v>5552473239204</v>
      </c>
      <c r="F119" s="87"/>
      <c r="G119" s="87" t="s">
        <v>136</v>
      </c>
      <c r="H119" s="88" t="s">
        <v>134</v>
      </c>
      <c r="I119" s="87" t="s">
        <v>132</v>
      </c>
      <c r="J119" s="87">
        <v>17500</v>
      </c>
      <c r="K119" s="87">
        <v>0</v>
      </c>
      <c r="L119" s="87">
        <v>1500</v>
      </c>
      <c r="M119" s="87">
        <v>169</v>
      </c>
      <c r="N119" s="87">
        <v>0</v>
      </c>
      <c r="O119" s="87">
        <v>4</v>
      </c>
      <c r="P119" s="87">
        <v>700</v>
      </c>
      <c r="Q119" s="87" t="s">
        <v>101</v>
      </c>
      <c r="R119" s="87" t="s">
        <v>133</v>
      </c>
    </row>
    <row r="120" spans="1:18" ht="12.75" customHeight="1">
      <c r="A120" s="87">
        <v>119</v>
      </c>
      <c r="B120" s="87">
        <v>5</v>
      </c>
      <c r="C120" s="87" t="s">
        <v>137</v>
      </c>
      <c r="D120" s="87">
        <v>4</v>
      </c>
      <c r="E120" s="111">
        <v>5552473239168</v>
      </c>
      <c r="F120" s="87"/>
      <c r="G120" s="87" t="s">
        <v>136</v>
      </c>
      <c r="H120" s="88" t="s">
        <v>134</v>
      </c>
      <c r="I120" s="87" t="s">
        <v>132</v>
      </c>
      <c r="J120" s="87">
        <v>3000</v>
      </c>
      <c r="K120" s="87">
        <v>0</v>
      </c>
      <c r="L120" s="87">
        <v>1500</v>
      </c>
      <c r="M120" s="87">
        <v>169</v>
      </c>
      <c r="N120" s="87">
        <v>0</v>
      </c>
      <c r="O120" s="87">
        <v>4</v>
      </c>
      <c r="P120" s="87">
        <v>120</v>
      </c>
      <c r="Q120" s="87" t="s">
        <v>101</v>
      </c>
      <c r="R120" s="87" t="s">
        <v>133</v>
      </c>
    </row>
    <row r="121" spans="1:18" ht="12.75" customHeight="1">
      <c r="A121" s="87">
        <v>120</v>
      </c>
      <c r="B121" s="87">
        <v>5</v>
      </c>
      <c r="C121" s="87" t="s">
        <v>137</v>
      </c>
      <c r="D121" s="87">
        <v>5</v>
      </c>
      <c r="E121" s="111">
        <v>5552473244732</v>
      </c>
      <c r="F121" s="87"/>
      <c r="G121" s="87" t="s">
        <v>136</v>
      </c>
      <c r="H121" s="88" t="s">
        <v>131</v>
      </c>
      <c r="I121" s="87" t="s">
        <v>132</v>
      </c>
      <c r="J121" s="87">
        <v>9510</v>
      </c>
      <c r="K121" s="87">
        <v>1234</v>
      </c>
      <c r="L121" s="87">
        <v>3822</v>
      </c>
      <c r="M121" s="87">
        <v>338</v>
      </c>
      <c r="N121" s="87">
        <v>0</v>
      </c>
      <c r="O121" s="87">
        <v>0</v>
      </c>
      <c r="P121" s="87">
        <v>46</v>
      </c>
      <c r="Q121" s="87" t="s">
        <v>101</v>
      </c>
      <c r="R121" s="87" t="s">
        <v>133</v>
      </c>
    </row>
    <row r="122" spans="1:18" ht="12.75" customHeight="1">
      <c r="A122" s="87">
        <v>121</v>
      </c>
      <c r="B122" s="87">
        <v>5</v>
      </c>
      <c r="C122" s="87" t="s">
        <v>137</v>
      </c>
      <c r="D122" s="87">
        <v>6</v>
      </c>
      <c r="E122" s="111">
        <v>5552473224572</v>
      </c>
      <c r="F122" s="87"/>
      <c r="G122" s="87" t="s">
        <v>136</v>
      </c>
      <c r="H122" s="88" t="s">
        <v>134</v>
      </c>
      <c r="I122" s="87" t="s">
        <v>132</v>
      </c>
      <c r="J122" s="87">
        <v>12500</v>
      </c>
      <c r="K122" s="87">
        <v>0</v>
      </c>
      <c r="L122" s="87">
        <v>1500</v>
      </c>
      <c r="M122" s="87">
        <v>169</v>
      </c>
      <c r="N122" s="87">
        <v>0</v>
      </c>
      <c r="O122" s="87">
        <v>4</v>
      </c>
      <c r="P122" s="87">
        <v>500</v>
      </c>
      <c r="Q122" s="87" t="s">
        <v>138</v>
      </c>
      <c r="R122" s="87" t="s">
        <v>133</v>
      </c>
    </row>
    <row r="123" spans="1:18" ht="12.75" customHeight="1">
      <c r="A123" s="87">
        <v>122</v>
      </c>
      <c r="B123" s="87">
        <v>5</v>
      </c>
      <c r="C123" s="87" t="s">
        <v>137</v>
      </c>
      <c r="D123" s="87">
        <v>7</v>
      </c>
      <c r="E123" s="111">
        <v>5552473277288</v>
      </c>
      <c r="F123" s="87"/>
      <c r="G123" s="87" t="s">
        <v>136</v>
      </c>
      <c r="H123" s="88" t="s">
        <v>134</v>
      </c>
      <c r="I123" s="87" t="s">
        <v>132</v>
      </c>
      <c r="J123" s="87">
        <v>4500</v>
      </c>
      <c r="K123" s="87">
        <v>0</v>
      </c>
      <c r="L123" s="87">
        <v>1500</v>
      </c>
      <c r="M123" s="87">
        <v>169</v>
      </c>
      <c r="N123" s="87">
        <v>0</v>
      </c>
      <c r="O123" s="87">
        <v>4</v>
      </c>
      <c r="P123" s="87">
        <v>180</v>
      </c>
      <c r="Q123" s="87" t="s">
        <v>101</v>
      </c>
      <c r="R123" s="87" t="s">
        <v>133</v>
      </c>
    </row>
    <row r="124" spans="1:18" ht="12.75" customHeight="1">
      <c r="A124" s="87"/>
      <c r="B124" s="87"/>
      <c r="C124" s="87"/>
      <c r="D124" s="87"/>
      <c r="E124" s="87"/>
      <c r="F124" s="87"/>
      <c r="G124" s="87"/>
      <c r="H124" s="88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3:18" ht="12.75" customHeight="1">
      <c r="C125" s="81"/>
      <c r="E125" s="81"/>
      <c r="F125" s="81"/>
      <c r="G125" s="8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</row>
    <row r="126" spans="2:18" ht="12.75" customHeight="1">
      <c r="B126" s="75" t="s">
        <v>68</v>
      </c>
      <c r="C126" s="81"/>
      <c r="E126" s="92" t="s">
        <v>150</v>
      </c>
      <c r="F126" s="81"/>
      <c r="G126" s="81"/>
      <c r="H126" s="81"/>
      <c r="I126" s="81"/>
      <c r="J126" s="92" t="s">
        <v>69</v>
      </c>
      <c r="K126" s="81"/>
      <c r="L126" s="81"/>
      <c r="M126" s="81"/>
      <c r="N126" s="92" t="s">
        <v>151</v>
      </c>
      <c r="O126" s="81"/>
      <c r="P126" s="81"/>
      <c r="Q126" s="81"/>
      <c r="R126" s="81"/>
    </row>
    <row r="127" spans="3:18" ht="12.75" customHeight="1">
      <c r="C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3:18" ht="12.75" customHeight="1">
      <c r="C128" s="81"/>
      <c r="D128" s="81" t="s">
        <v>70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</sheetData>
  <sheetProtection selectLockedCells="1" selectUnlockedCells="1"/>
  <printOptions/>
  <pageMargins left="0.19652777777777777" right="0.19652777777777777" top="0.9840277777777777" bottom="0.39375" header="0.5118055555555555" footer="0.5118055555555555"/>
  <pageSetup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B4" sqref="B4"/>
    </sheetView>
  </sheetViews>
  <sheetFormatPr defaultColWidth="8.875" defaultRowHeight="12.75" customHeight="1"/>
  <cols>
    <col min="1" max="1" width="20.75390625" style="81" customWidth="1"/>
    <col min="2" max="2" width="15.75390625" style="81" customWidth="1"/>
    <col min="3" max="3" width="15.75390625" style="82" customWidth="1"/>
    <col min="4" max="4" width="15.75390625" style="81" customWidth="1"/>
    <col min="5" max="8" width="15.75390625" style="82" customWidth="1"/>
    <col min="9" max="9" width="20.75390625" style="83" customWidth="1"/>
    <col min="10" max="16384" width="8.875" style="84" customWidth="1"/>
  </cols>
  <sheetData>
    <row r="1" spans="1:9" ht="12.75" customHeight="1">
      <c r="A1" s="181" t="s">
        <v>139</v>
      </c>
      <c r="B1" s="181"/>
      <c r="C1" s="181"/>
      <c r="D1" s="181"/>
      <c r="E1" s="181"/>
      <c r="F1" s="181"/>
      <c r="G1" s="181"/>
      <c r="H1" s="181"/>
      <c r="I1" s="181"/>
    </row>
    <row r="2" spans="1:9" ht="12.75" customHeight="1">
      <c r="A2" s="181" t="s">
        <v>146</v>
      </c>
      <c r="B2" s="181"/>
      <c r="C2" s="181"/>
      <c r="D2" s="181"/>
      <c r="E2" s="181"/>
      <c r="F2" s="181"/>
      <c r="G2" s="181"/>
      <c r="H2" s="181"/>
      <c r="I2" s="181"/>
    </row>
    <row r="4" spans="1:9" ht="12.75" customHeight="1">
      <c r="A4" s="81" t="s">
        <v>71</v>
      </c>
      <c r="B4" s="93" t="s">
        <v>145</v>
      </c>
      <c r="H4" s="82" t="s">
        <v>72</v>
      </c>
      <c r="I4" s="94" t="s">
        <v>132</v>
      </c>
    </row>
    <row r="5" spans="1:9" s="86" customFormat="1" ht="24.75" customHeight="1">
      <c r="A5" s="95" t="s">
        <v>73</v>
      </c>
      <c r="B5" s="95" t="s">
        <v>59</v>
      </c>
      <c r="C5" s="95" t="s">
        <v>74</v>
      </c>
      <c r="D5" s="95" t="s">
        <v>63</v>
      </c>
      <c r="E5" s="95" t="s">
        <v>75</v>
      </c>
      <c r="F5" s="95" t="s">
        <v>76</v>
      </c>
      <c r="G5" s="95" t="s">
        <v>77</v>
      </c>
      <c r="H5" s="95" t="s">
        <v>43</v>
      </c>
      <c r="I5" s="95" t="s">
        <v>78</v>
      </c>
    </row>
    <row r="6" spans="1:9" s="89" customFormat="1" ht="12.75" customHeight="1">
      <c r="A6" s="96">
        <v>123456789</v>
      </c>
      <c r="B6" s="97">
        <v>0</v>
      </c>
      <c r="C6" s="97">
        <v>0</v>
      </c>
      <c r="D6" s="97">
        <v>0</v>
      </c>
      <c r="E6" s="97">
        <v>6582</v>
      </c>
      <c r="F6" s="97">
        <v>0</v>
      </c>
      <c r="G6" s="97">
        <v>0</v>
      </c>
      <c r="H6" s="97">
        <f>SUM(B6:G6)</f>
        <v>6582</v>
      </c>
      <c r="I6" s="96"/>
    </row>
    <row r="7" spans="1:9" s="89" customFormat="1" ht="12.75" customHeight="1">
      <c r="A7" s="98" t="s">
        <v>43</v>
      </c>
      <c r="B7" s="99">
        <f aca="true" t="shared" si="0" ref="B7:H7">SUM(B6:B6)</f>
        <v>0</v>
      </c>
      <c r="C7" s="99">
        <f t="shared" si="0"/>
        <v>0</v>
      </c>
      <c r="D7" s="99">
        <f t="shared" si="0"/>
        <v>0</v>
      </c>
      <c r="E7" s="99">
        <f t="shared" si="0"/>
        <v>6582</v>
      </c>
      <c r="F7" s="99">
        <f t="shared" si="0"/>
        <v>0</v>
      </c>
      <c r="G7" s="99">
        <f t="shared" si="0"/>
        <v>0</v>
      </c>
      <c r="H7" s="99">
        <f t="shared" si="0"/>
        <v>6582</v>
      </c>
      <c r="I7" s="98"/>
    </row>
    <row r="8" spans="1:9" s="91" customFormat="1" ht="12.75" customHeight="1">
      <c r="A8" s="81"/>
      <c r="B8" s="81"/>
      <c r="C8" s="81"/>
      <c r="D8" s="81"/>
      <c r="E8" s="81"/>
      <c r="F8" s="81"/>
      <c r="G8" s="81"/>
      <c r="H8" s="90"/>
      <c r="I8" s="90"/>
    </row>
    <row r="9" spans="1:8" s="91" customFormat="1" ht="12.75" customHeight="1">
      <c r="A9" s="81"/>
      <c r="B9" s="81" t="s">
        <v>79</v>
      </c>
      <c r="C9" s="81"/>
      <c r="D9" s="81" t="s">
        <v>151</v>
      </c>
      <c r="F9" s="91" t="s">
        <v>80</v>
      </c>
      <c r="H9" s="91" t="s">
        <v>140</v>
      </c>
    </row>
  </sheetData>
  <sheetProtection selectLockedCells="1" selectUnlockedCells="1"/>
  <mergeCells count="2">
    <mergeCell ref="A1:I1"/>
    <mergeCell ref="A2:I2"/>
  </mergeCells>
  <printOptions/>
  <pageMargins left="0.19652777777777777" right="0.19652777777777777" top="0.9840277777777777" bottom="0.39375" header="0.5118055555555555" footer="0.5118055555555555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E4" sqref="E4"/>
    </sheetView>
  </sheetViews>
  <sheetFormatPr defaultColWidth="8.875" defaultRowHeight="12.75" customHeight="1"/>
  <cols>
    <col min="1" max="1" width="20.75390625" style="81" customWidth="1"/>
    <col min="2" max="2" width="15.75390625" style="81" customWidth="1"/>
    <col min="3" max="3" width="15.75390625" style="82" customWidth="1"/>
    <col min="4" max="4" width="15.75390625" style="81" customWidth="1"/>
    <col min="5" max="8" width="15.75390625" style="82" customWidth="1"/>
    <col min="9" max="9" width="20.75390625" style="83" customWidth="1"/>
    <col min="10" max="16384" width="8.875" style="84" customWidth="1"/>
  </cols>
  <sheetData>
    <row r="1" spans="1:9" ht="12.75" customHeight="1">
      <c r="A1" s="181" t="s">
        <v>139</v>
      </c>
      <c r="B1" s="181"/>
      <c r="C1" s="181"/>
      <c r="D1" s="181"/>
      <c r="E1" s="181"/>
      <c r="F1" s="181"/>
      <c r="G1" s="181"/>
      <c r="H1" s="181"/>
      <c r="I1" s="181"/>
    </row>
    <row r="2" spans="1:9" ht="12.75" customHeight="1">
      <c r="A2" s="181" t="s">
        <v>146</v>
      </c>
      <c r="B2" s="181"/>
      <c r="C2" s="181"/>
      <c r="D2" s="181"/>
      <c r="E2" s="181"/>
      <c r="F2" s="181"/>
      <c r="G2" s="181"/>
      <c r="H2" s="181"/>
      <c r="I2" s="181"/>
    </row>
    <row r="4" spans="1:9" ht="12.75" customHeight="1">
      <c r="A4" s="81" t="s">
        <v>71</v>
      </c>
      <c r="B4" s="93" t="s">
        <v>145</v>
      </c>
      <c r="H4" s="82" t="s">
        <v>72</v>
      </c>
      <c r="I4" s="94" t="s">
        <v>132</v>
      </c>
    </row>
    <row r="5" spans="1:9" s="86" customFormat="1" ht="24.75" customHeight="1">
      <c r="A5" s="95" t="s">
        <v>73</v>
      </c>
      <c r="B5" s="95" t="s">
        <v>59</v>
      </c>
      <c r="C5" s="95" t="s">
        <v>74</v>
      </c>
      <c r="D5" s="95" t="s">
        <v>63</v>
      </c>
      <c r="E5" s="95" t="s">
        <v>75</v>
      </c>
      <c r="F5" s="95" t="s">
        <v>76</v>
      </c>
      <c r="G5" s="95" t="s">
        <v>77</v>
      </c>
      <c r="H5" s="95" t="s">
        <v>43</v>
      </c>
      <c r="I5" s="95" t="s">
        <v>78</v>
      </c>
    </row>
    <row r="6" spans="1:9" s="89" customFormat="1" ht="12.75" customHeight="1">
      <c r="A6" s="96"/>
      <c r="B6" s="97"/>
      <c r="C6" s="97"/>
      <c r="D6" s="97"/>
      <c r="E6" s="97"/>
      <c r="F6" s="97"/>
      <c r="G6" s="97"/>
      <c r="H6" s="97"/>
      <c r="I6" s="96"/>
    </row>
    <row r="7" spans="1:9" s="89" customFormat="1" ht="12.75" customHeight="1">
      <c r="A7" s="98" t="s">
        <v>43</v>
      </c>
      <c r="B7" s="99"/>
      <c r="C7" s="99"/>
      <c r="D7" s="99"/>
      <c r="E7" s="99"/>
      <c r="F7" s="99"/>
      <c r="G7" s="99"/>
      <c r="H7" s="99"/>
      <c r="I7" s="98"/>
    </row>
    <row r="8" spans="1:9" s="91" customFormat="1" ht="12.75" customHeight="1">
      <c r="A8" s="81"/>
      <c r="B8" s="81"/>
      <c r="C8" s="81"/>
      <c r="D8" s="81"/>
      <c r="E8" s="81"/>
      <c r="F8" s="81"/>
      <c r="G8" s="81"/>
      <c r="H8" s="90"/>
      <c r="I8" s="90"/>
    </row>
    <row r="9" spans="1:8" s="91" customFormat="1" ht="12.75" customHeight="1">
      <c r="A9" s="81"/>
      <c r="B9" s="81" t="s">
        <v>79</v>
      </c>
      <c r="C9" s="81"/>
      <c r="D9" s="81" t="s">
        <v>151</v>
      </c>
      <c r="F9" s="91" t="s">
        <v>80</v>
      </c>
      <c r="H9" s="91" t="s">
        <v>140</v>
      </c>
    </row>
  </sheetData>
  <sheetProtection selectLockedCells="1" selectUnlockedCells="1"/>
  <mergeCells count="2">
    <mergeCell ref="A1:I1"/>
    <mergeCell ref="A2:I2"/>
  </mergeCells>
  <printOptions/>
  <pageMargins left="0.19652777777777777" right="0.19652777777777777" top="0.9840277777777777" bottom="0.39375" header="0.5118055555555555" footer="0.5118055555555555"/>
  <pageSetup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A4" sqref="A4"/>
    </sheetView>
  </sheetViews>
  <sheetFormatPr defaultColWidth="8.875" defaultRowHeight="12.75" customHeight="1"/>
  <cols>
    <col min="1" max="1" width="20.75390625" style="81" customWidth="1"/>
    <col min="2" max="2" width="15.75390625" style="81" customWidth="1"/>
    <col min="3" max="3" width="15.75390625" style="82" customWidth="1"/>
    <col min="4" max="4" width="15.75390625" style="81" customWidth="1"/>
    <col min="5" max="8" width="15.75390625" style="82" customWidth="1"/>
    <col min="9" max="9" width="20.75390625" style="83" customWidth="1"/>
    <col min="10" max="16384" width="8.875" style="84" customWidth="1"/>
  </cols>
  <sheetData>
    <row r="1" spans="1:9" ht="12.75" customHeight="1">
      <c r="A1" s="181" t="s">
        <v>139</v>
      </c>
      <c r="B1" s="181"/>
      <c r="C1" s="181"/>
      <c r="D1" s="181"/>
      <c r="E1" s="181"/>
      <c r="F1" s="181"/>
      <c r="G1" s="181"/>
      <c r="H1" s="181"/>
      <c r="I1" s="181"/>
    </row>
    <row r="2" spans="1:9" ht="12.75" customHeight="1">
      <c r="A2" s="181" t="s">
        <v>146</v>
      </c>
      <c r="B2" s="181"/>
      <c r="C2" s="181"/>
      <c r="D2" s="181"/>
      <c r="E2" s="181"/>
      <c r="F2" s="181"/>
      <c r="G2" s="181"/>
      <c r="H2" s="181"/>
      <c r="I2" s="181"/>
    </row>
    <row r="4" spans="1:9" ht="12.75" customHeight="1">
      <c r="A4" s="81" t="s">
        <v>71</v>
      </c>
      <c r="B4" s="93" t="s">
        <v>145</v>
      </c>
      <c r="H4" s="82" t="s">
        <v>72</v>
      </c>
      <c r="I4" s="94" t="s">
        <v>132</v>
      </c>
    </row>
    <row r="5" spans="1:9" s="86" customFormat="1" ht="24.75" customHeight="1">
      <c r="A5" s="95" t="s">
        <v>73</v>
      </c>
      <c r="B5" s="95" t="s">
        <v>59</v>
      </c>
      <c r="C5" s="95" t="s">
        <v>74</v>
      </c>
      <c r="D5" s="95" t="s">
        <v>63</v>
      </c>
      <c r="E5" s="95" t="s">
        <v>75</v>
      </c>
      <c r="F5" s="95" t="s">
        <v>76</v>
      </c>
      <c r="G5" s="95" t="s">
        <v>77</v>
      </c>
      <c r="H5" s="95" t="s">
        <v>43</v>
      </c>
      <c r="I5" s="95" t="s">
        <v>78</v>
      </c>
    </row>
    <row r="6" spans="1:9" s="89" customFormat="1" ht="12.75" customHeight="1">
      <c r="A6" s="96"/>
      <c r="B6" s="97"/>
      <c r="C6" s="97"/>
      <c r="D6" s="97"/>
      <c r="E6" s="97"/>
      <c r="F6" s="97"/>
      <c r="G6" s="97"/>
      <c r="H6" s="97"/>
      <c r="I6" s="96"/>
    </row>
    <row r="7" spans="1:9" s="89" customFormat="1" ht="12.75" customHeight="1">
      <c r="A7" s="98" t="s">
        <v>43</v>
      </c>
      <c r="B7" s="99"/>
      <c r="C7" s="99"/>
      <c r="D7" s="99"/>
      <c r="E7" s="99"/>
      <c r="F7" s="99"/>
      <c r="G7" s="99"/>
      <c r="H7" s="99"/>
      <c r="I7" s="98"/>
    </row>
    <row r="8" spans="1:9" s="91" customFormat="1" ht="12.75" customHeight="1">
      <c r="A8" s="81"/>
      <c r="B8" s="81"/>
      <c r="C8" s="81"/>
      <c r="D8" s="81"/>
      <c r="E8" s="81"/>
      <c r="F8" s="81"/>
      <c r="G8" s="81"/>
      <c r="H8" s="90"/>
      <c r="I8" s="90"/>
    </row>
    <row r="9" spans="1:8" s="91" customFormat="1" ht="12.75" customHeight="1">
      <c r="A9" s="81"/>
      <c r="B9" s="81" t="s">
        <v>79</v>
      </c>
      <c r="C9" s="81"/>
      <c r="D9" s="81" t="s">
        <v>151</v>
      </c>
      <c r="F9" s="91" t="s">
        <v>80</v>
      </c>
      <c r="H9" s="91" t="s">
        <v>140</v>
      </c>
    </row>
  </sheetData>
  <sheetProtection selectLockedCells="1" selectUnlockedCells="1"/>
  <mergeCells count="2">
    <mergeCell ref="A1:I1"/>
    <mergeCell ref="A2:I2"/>
  </mergeCells>
  <printOptions/>
  <pageMargins left="0.19652777777777777" right="0.19652777777777777" top="0.9840277777777777" bottom="0.39375" header="0.5118055555555555" footer="0.5118055555555555"/>
  <pageSetup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SheetLayoutView="100" zoomScalePageLayoutView="0" workbookViewId="0" topLeftCell="A1">
      <selection activeCell="E22" sqref="E22"/>
    </sheetView>
  </sheetViews>
  <sheetFormatPr defaultColWidth="8.875" defaultRowHeight="12.75" customHeight="1"/>
  <cols>
    <col min="1" max="2" width="8.875" style="81" customWidth="1"/>
    <col min="3" max="3" width="8.875" style="82" customWidth="1"/>
    <col min="4" max="4" width="11.125" style="81" customWidth="1"/>
    <col min="5" max="5" width="25.875" style="82" customWidth="1"/>
    <col min="6" max="6" width="23.75390625" style="82" customWidth="1"/>
    <col min="7" max="9" width="8.875" style="82" customWidth="1"/>
    <col min="10" max="13" width="8.875" style="83" customWidth="1"/>
    <col min="14" max="14" width="8.875" style="82" customWidth="1"/>
    <col min="15" max="16384" width="8.875" style="84" customWidth="1"/>
  </cols>
  <sheetData>
    <row r="1" spans="1:6" s="102" customFormat="1" ht="57.75" customHeight="1">
      <c r="A1" s="100" t="s">
        <v>50</v>
      </c>
      <c r="B1" s="101" t="s">
        <v>51</v>
      </c>
      <c r="C1" s="101" t="s">
        <v>52</v>
      </c>
      <c r="D1" s="101" t="s">
        <v>53</v>
      </c>
      <c r="E1" s="101" t="s">
        <v>81</v>
      </c>
      <c r="F1" s="101" t="s">
        <v>82</v>
      </c>
    </row>
    <row r="2" spans="1:14" s="91" customFormat="1" ht="12.75" customHeight="1">
      <c r="A2" s="81"/>
      <c r="B2" s="81"/>
      <c r="C2" s="82"/>
      <c r="D2" s="81"/>
      <c r="E2" s="82"/>
      <c r="F2" s="82"/>
      <c r="G2" s="82"/>
      <c r="H2" s="82"/>
      <c r="I2" s="82"/>
      <c r="J2" s="83"/>
      <c r="K2" s="83"/>
      <c r="L2" s="83"/>
      <c r="M2" s="83"/>
      <c r="N2" s="82"/>
    </row>
    <row r="3" spans="1:14" s="91" customFormat="1" ht="12.75" customHeight="1">
      <c r="A3" s="81"/>
      <c r="B3" s="81"/>
      <c r="C3" s="82"/>
      <c r="D3" s="81"/>
      <c r="E3" s="82"/>
      <c r="F3" s="82"/>
      <c r="G3" s="82"/>
      <c r="H3" s="82"/>
      <c r="I3" s="82"/>
      <c r="J3" s="83"/>
      <c r="K3" s="83"/>
      <c r="L3" s="83"/>
      <c r="M3" s="83"/>
      <c r="N3" s="82"/>
    </row>
    <row r="4" spans="1:14" s="91" customFormat="1" ht="12.75" customHeight="1">
      <c r="A4" s="81"/>
      <c r="B4" s="75" t="s">
        <v>68</v>
      </c>
      <c r="C4" s="82"/>
      <c r="D4"/>
      <c r="E4" s="92" t="s">
        <v>150</v>
      </c>
      <c r="F4" s="82"/>
      <c r="G4" s="82"/>
      <c r="H4" s="82"/>
      <c r="I4" s="82"/>
      <c r="J4" s="83"/>
      <c r="K4" s="83"/>
      <c r="L4" s="83"/>
      <c r="M4" s="83"/>
      <c r="N4" s="82"/>
    </row>
    <row r="5" spans="1:14" s="91" customFormat="1" ht="12.75" customHeight="1">
      <c r="A5" s="81"/>
      <c r="B5" s="82"/>
      <c r="C5" s="82"/>
      <c r="D5" s="82"/>
      <c r="E5" s="82"/>
      <c r="F5" s="82"/>
      <c r="G5" s="82"/>
      <c r="H5" s="82"/>
      <c r="I5" s="82"/>
      <c r="J5" s="83"/>
      <c r="K5" s="83"/>
      <c r="L5" s="83"/>
      <c r="M5" s="83"/>
      <c r="N5" s="82"/>
    </row>
    <row r="6" spans="1:14" s="91" customFormat="1" ht="12.75" customHeight="1">
      <c r="A6" s="81"/>
      <c r="B6" s="75" t="s">
        <v>69</v>
      </c>
      <c r="C6" s="82"/>
      <c r="D6"/>
      <c r="E6" s="92" t="s">
        <v>151</v>
      </c>
      <c r="F6" s="82"/>
      <c r="G6" s="82"/>
      <c r="H6" s="82"/>
      <c r="I6" s="82"/>
      <c r="J6" s="83"/>
      <c r="K6" s="83"/>
      <c r="L6" s="83"/>
      <c r="M6" s="83"/>
      <c r="N6" s="82"/>
    </row>
    <row r="7" spans="1:14" s="91" customFormat="1" ht="12.75" customHeight="1">
      <c r="A7" s="81"/>
      <c r="B7" s="81"/>
      <c r="C7" s="82"/>
      <c r="D7" s="81"/>
      <c r="E7" s="82"/>
      <c r="F7" s="82"/>
      <c r="G7" s="82"/>
      <c r="H7" s="82"/>
      <c r="I7" s="82"/>
      <c r="J7" s="83"/>
      <c r="K7" s="83"/>
      <c r="L7" s="83"/>
      <c r="M7" s="83"/>
      <c r="N7" s="82"/>
    </row>
    <row r="8" spans="1:14" s="91" customFormat="1" ht="12.75" customHeight="1">
      <c r="A8" s="81"/>
      <c r="B8" s="81"/>
      <c r="C8" s="82"/>
      <c r="D8" s="75" t="s">
        <v>70</v>
      </c>
      <c r="E8" s="82"/>
      <c r="F8" s="82"/>
      <c r="G8" s="82"/>
      <c r="H8" s="82"/>
      <c r="I8" s="82"/>
      <c r="J8" s="83"/>
      <c r="K8" s="83"/>
      <c r="L8" s="83"/>
      <c r="M8" s="83"/>
      <c r="N8" s="82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2017-05-30T09:04:00Z</dcterms:created>
  <dcterms:modified xsi:type="dcterms:W3CDTF">2017-05-30T09:04:21Z</dcterms:modified>
  <cp:category/>
  <cp:version/>
  <cp:contentType/>
  <cp:contentStatus/>
</cp:coreProperties>
</file>